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240" tabRatio="604" activeTab="1"/>
  </bookViews>
  <sheets>
    <sheet name="StartUp" sheetId="1" r:id="rId1"/>
    <sheet name="CKT11LT1" sheetId="2" r:id="rId2"/>
  </sheets>
  <definedNames>
    <definedName name="_xlnm._FilterDatabase" localSheetId="1" hidden="1">'CKT11LT1'!$A$1:$HP$14</definedName>
  </definedNames>
  <calcPr fullCalcOnLoad="1"/>
</workbook>
</file>

<file path=xl/sharedStrings.xml><?xml version="1.0" encoding="utf-8"?>
<sst xmlns="http://schemas.openxmlformats.org/spreadsheetml/2006/main" count="328" uniqueCount="246">
  <si>
    <t>TT</t>
  </si>
  <si>
    <t>Mã SV</t>
  </si>
  <si>
    <t>Lớp</t>
  </si>
  <si>
    <t>Họ đệm</t>
  </si>
  <si>
    <t>Tên</t>
  </si>
  <si>
    <t>Ghi chú</t>
  </si>
  <si>
    <t>Ngày sinh</t>
  </si>
  <si>
    <t>Giới</t>
  </si>
  <si>
    <t>Nam</t>
  </si>
  <si>
    <t>Đạt</t>
  </si>
  <si>
    <t>ĐIỂM TB KIỂM TRA</t>
  </si>
  <si>
    <t>Phương</t>
  </si>
  <si>
    <t>Yên Mỹ - Hưng Yên</t>
  </si>
  <si>
    <t>Nơi sinh(Hộ khẩu)</t>
  </si>
  <si>
    <t>GDTC (Điểm chữ)</t>
  </si>
  <si>
    <t>GDTC (Điểm 4)</t>
  </si>
  <si>
    <t>GDTC (TEXT)</t>
  </si>
  <si>
    <t>GDQP (Điểm chữ)</t>
  </si>
  <si>
    <t>GDQP(Điểm 4)</t>
  </si>
  <si>
    <t>GDQP (TEXT)</t>
  </si>
  <si>
    <t>THI TIN HỌC-L1</t>
  </si>
  <si>
    <t>THI TIN HỌC-L2</t>
  </si>
  <si>
    <t>TB TIN HỌC-L1</t>
  </si>
  <si>
    <t>TIN HỌC (Điểm chữ)</t>
  </si>
  <si>
    <t>TIN HỌC (Điểm 4)</t>
  </si>
  <si>
    <t>TIN HỌC 111</t>
  </si>
  <si>
    <t>GIÁO DỤC CHÍNH TRỊ  (2TC)</t>
  </si>
  <si>
    <t>GDCT (Điểm chữ)</t>
  </si>
  <si>
    <t>GDCT (Điểm 4)</t>
  </si>
  <si>
    <t>GDCT 111</t>
  </si>
  <si>
    <t>GDCT(2TC)</t>
  </si>
  <si>
    <t>THI GDCT-L1</t>
  </si>
  <si>
    <t>THI GDCT-L2</t>
  </si>
  <si>
    <t>TB GDCT-L1</t>
  </si>
  <si>
    <t>THI PL-L1</t>
  </si>
  <si>
    <t>THI PL-L2</t>
  </si>
  <si>
    <t>TB PL-L1</t>
  </si>
  <si>
    <t>PL (Điểm chữ)</t>
  </si>
  <si>
    <t>PL (Điểm 4)</t>
  </si>
  <si>
    <t>PL 111</t>
  </si>
  <si>
    <t>PL(2TC)</t>
  </si>
  <si>
    <t>PHÁP LUẬT (1TC)</t>
  </si>
  <si>
    <t>GDTC(1TC)</t>
  </si>
  <si>
    <t>GDQP VÀ AN NINH(1TC)</t>
  </si>
  <si>
    <t>TIN HỌC (2TC)</t>
  </si>
  <si>
    <t>TIẾNG ANH(2TC)</t>
  </si>
  <si>
    <t>THI TA-L1</t>
  </si>
  <si>
    <t>THI TA-L2</t>
  </si>
  <si>
    <t>TB TA-L1</t>
  </si>
  <si>
    <t>TA (Điểm chữ)</t>
  </si>
  <si>
    <t>TA (Điểm 4)</t>
  </si>
  <si>
    <t>TA 111</t>
  </si>
  <si>
    <t>TA (2TC)</t>
  </si>
  <si>
    <t>TCHT KỲ I</t>
  </si>
  <si>
    <t>TBC HỌC KỲ I</t>
  </si>
  <si>
    <t>TBC HỌC KỲ I -11</t>
  </si>
  <si>
    <t>TÍN CHỈ TÍCH LŨY KỲ 1</t>
  </si>
  <si>
    <t>TBC TÍCH LŨY KỲ 1 -11</t>
  </si>
  <si>
    <t xml:space="preserve">XÉT LÊN LỚP
KỲ 1 (TBC TÍCH LŨY)
</t>
  </si>
  <si>
    <t>Minh</t>
  </si>
  <si>
    <t>12KT110101</t>
  </si>
  <si>
    <t>Luyện Thị Lan</t>
  </si>
  <si>
    <t>Chi</t>
  </si>
  <si>
    <t>Lê Tiến</t>
  </si>
  <si>
    <t>Nguyễn Tiến</t>
  </si>
  <si>
    <t>Nguyễn Ngọc</t>
  </si>
  <si>
    <t>Đức</t>
  </si>
  <si>
    <t>Nguyễn Thị Thu</t>
  </si>
  <si>
    <t>Hà</t>
  </si>
  <si>
    <t>Đỗ Đình Việt</t>
  </si>
  <si>
    <t>Hoàng</t>
  </si>
  <si>
    <t>Tạ Văn</t>
  </si>
  <si>
    <t>Hoàng Thị Linh</t>
  </si>
  <si>
    <t>Nhi</t>
  </si>
  <si>
    <t>Nguyễn Thế</t>
  </si>
  <si>
    <t>Tấn</t>
  </si>
  <si>
    <t>Nguyễn Hoàng Thùy</t>
  </si>
  <si>
    <t>Trang</t>
  </si>
  <si>
    <t>Nguyễn Đắc</t>
  </si>
  <si>
    <t>Tuyến</t>
  </si>
  <si>
    <t>CKT11LT1</t>
  </si>
  <si>
    <t xml:space="preserve">XÉT LÊN LỚP
.2020 (Họp HĐ)
</t>
  </si>
  <si>
    <t>Đã rút hồ sơ</t>
  </si>
  <si>
    <t xml:space="preserve">Nguyễn Tuấn </t>
  </si>
  <si>
    <t>Huy</t>
  </si>
  <si>
    <t xml:space="preserve">Nguyễn Hoàng </t>
  </si>
  <si>
    <t xml:space="preserve">Nguyễn Đình </t>
  </si>
  <si>
    <t>Tuyên</t>
  </si>
  <si>
    <t>08/10/2002</t>
  </si>
  <si>
    <t>06/09/2001</t>
  </si>
  <si>
    <t>05/04/2002</t>
  </si>
  <si>
    <t>11/10/2001</t>
  </si>
  <si>
    <t>26/04/2002</t>
  </si>
  <si>
    <t>17/09/2002</t>
  </si>
  <si>
    <t>21/08/2002</t>
  </si>
  <si>
    <t>02/08/2002</t>
  </si>
  <si>
    <t>20/09/2002</t>
  </si>
  <si>
    <t>23/11/2002</t>
  </si>
  <si>
    <t>17/10/2002</t>
  </si>
  <si>
    <t>18/11/2002</t>
  </si>
  <si>
    <t>09/04/2002</t>
  </si>
  <si>
    <t>05/06/2002</t>
  </si>
  <si>
    <t>Mê Linh - Hà Nội</t>
  </si>
  <si>
    <t>Hoài Đức - Hà Nội</t>
  </si>
  <si>
    <t>Nam Từ Liêm - Hà Nội</t>
  </si>
  <si>
    <t>Hoằng Hóa - Thanh Hóa</t>
  </si>
  <si>
    <t>Duy Tiên - Hà Nam</t>
  </si>
  <si>
    <t>Long Biên - Hà Nội</t>
  </si>
  <si>
    <t>Hà Đông - Hà Nội</t>
  </si>
  <si>
    <t>Nữ</t>
  </si>
  <si>
    <t>THI NLTK-L1</t>
  </si>
  <si>
    <t>THI NLTK-L2</t>
  </si>
  <si>
    <t>TB NLTK-L1</t>
  </si>
  <si>
    <t>NGUYÊN LÝ THỐNG KÊ  (2TC)</t>
  </si>
  <si>
    <t>NLTK (Điểm chữ)</t>
  </si>
  <si>
    <t>NLTK (Điểm 4)</t>
  </si>
  <si>
    <t>NLTK111</t>
  </si>
  <si>
    <t>NLTK(2TC)</t>
  </si>
  <si>
    <t>THI QTH-L1</t>
  </si>
  <si>
    <t>THI QTH-L2</t>
  </si>
  <si>
    <t>TB QTH-L1</t>
  </si>
  <si>
    <t>QUẢN TRỊ HỌC  (2TC)</t>
  </si>
  <si>
    <t>QTH (Điểm chữ)</t>
  </si>
  <si>
    <t>QTH (Điểm 4)</t>
  </si>
  <si>
    <t>QTH 111</t>
  </si>
  <si>
    <t>QTH(2TC)</t>
  </si>
  <si>
    <t>QTH (2TC)</t>
  </si>
  <si>
    <t>THI THUẾ-L1</t>
  </si>
  <si>
    <t>THI THUẾ-L2</t>
  </si>
  <si>
    <t>TB THUẾ-L1</t>
  </si>
  <si>
    <t>THUẾ(3TC)</t>
  </si>
  <si>
    <t>THUẾ(Điểm chữ)</t>
  </si>
  <si>
    <t>THUẾ (Điểm 4)</t>
  </si>
  <si>
    <t>THUẾ 111</t>
  </si>
  <si>
    <t>THI KTTCDNSX-L1</t>
  </si>
  <si>
    <t>THI KTTCDNSX-L2</t>
  </si>
  <si>
    <t>TB KTTCDNSX-L1</t>
  </si>
  <si>
    <t>KẾ TOÁN TÀI CHÍNH DOANH NGHIỆP SẢN XUẤT (2TC)</t>
  </si>
  <si>
    <t>KTTCDNSX (Điểm chữ)</t>
  </si>
  <si>
    <t>KTTCDNSX(Điểm 4)</t>
  </si>
  <si>
    <t>KTTCDNSX 111</t>
  </si>
  <si>
    <t>KTTCDNSX(2TC)</t>
  </si>
  <si>
    <t>12KT110102</t>
  </si>
  <si>
    <t>12KT110103</t>
  </si>
  <si>
    <t>12KT110104</t>
  </si>
  <si>
    <t>12KT110105</t>
  </si>
  <si>
    <t>12KT110106</t>
  </si>
  <si>
    <t>12KT110107</t>
  </si>
  <si>
    <t>12KT110108</t>
  </si>
  <si>
    <t>12KT110109</t>
  </si>
  <si>
    <t>12KT110110</t>
  </si>
  <si>
    <t>12KT110111</t>
  </si>
  <si>
    <t>12KT110112</t>
  </si>
  <si>
    <t>12KT110113</t>
  </si>
  <si>
    <t>12KT110114</t>
  </si>
  <si>
    <t>12KT110115</t>
  </si>
  <si>
    <t xml:space="preserve">XÉT LÊN LỚP (TBC HỌC KỲ I)
</t>
  </si>
  <si>
    <t>THUẾ(2TC)</t>
  </si>
  <si>
    <t>THI TCDN2-L1</t>
  </si>
  <si>
    <t>THI TCDN2-L2</t>
  </si>
  <si>
    <t>TB TCDN2-L1</t>
  </si>
  <si>
    <t>TCDN2(2TC)</t>
  </si>
  <si>
    <t>THI PLKT-L1</t>
  </si>
  <si>
    <t>THI PLKT-L2</t>
  </si>
  <si>
    <t>TB PLKT-L1</t>
  </si>
  <si>
    <t>PHÁP LUẬT KINH TẾ(2TC)</t>
  </si>
  <si>
    <t>PHÁP LUẬT KINH TẾ (2TC)</t>
  </si>
  <si>
    <t>PL KT(Điểm chữ)</t>
  </si>
  <si>
    <t>PLKT(Điểm 4)</t>
  </si>
  <si>
    <t>PLKT 111</t>
  </si>
  <si>
    <t>PLKT(2TC)</t>
  </si>
  <si>
    <t>THI TCHTKT-L1</t>
  </si>
  <si>
    <t>THI TCHTKT-L2</t>
  </si>
  <si>
    <t>TB TCHTKT-L1</t>
  </si>
  <si>
    <t>TCHTKT111</t>
  </si>
  <si>
    <t>TCHTKT(Điểm chữ)</t>
  </si>
  <si>
    <t>TCHTKT(Điểm 4)</t>
  </si>
  <si>
    <t>TCHTKT (3TC)</t>
  </si>
  <si>
    <t>TỔ CHỨC HẠCH TOÁN KẾ TOÁN(2TC)</t>
  </si>
  <si>
    <t>TÀI CHÍNH DOANH NGHIỆP 2(2TC)</t>
  </si>
  <si>
    <t>TCDN2111</t>
  </si>
  <si>
    <t>TCDN2(Điểm chữ)</t>
  </si>
  <si>
    <t>TCDN2(Điểm 4)</t>
  </si>
  <si>
    <t>TCDN2 (2TC)</t>
  </si>
  <si>
    <t>THI KTTCDNTM, DV-L1</t>
  </si>
  <si>
    <t>THI KTTCDNTM, DV-L2</t>
  </si>
  <si>
    <t>TB KTTCDNTM,DV-L1</t>
  </si>
  <si>
    <t>KTTCDN TM, DV 111</t>
  </si>
  <si>
    <t>KTTCDN TM, DV(Điểm chữ)</t>
  </si>
  <si>
    <t>KTTCDN TM, DV(Điểm 4)</t>
  </si>
  <si>
    <t>KTTCDN TM, DV (4TC)</t>
  </si>
  <si>
    <t>THI KTQTDNSX-L1</t>
  </si>
  <si>
    <t>THI KTQTDNSX-L2</t>
  </si>
  <si>
    <t>TB KTQTDNSX-L1</t>
  </si>
  <si>
    <t>KẾ TOÁN QUẢN TRỊ DNSX(2TC)</t>
  </si>
  <si>
    <t>KTQTDNSX(Điểm chữ)</t>
  </si>
  <si>
    <t>KTQTDNSX(Điểm 4)</t>
  </si>
  <si>
    <t>KTQTDNSX111</t>
  </si>
  <si>
    <t>KTQTDNSX (2TC)</t>
  </si>
  <si>
    <t>THI PT BCTC-L1</t>
  </si>
  <si>
    <t>THI PT BC TC-L2</t>
  </si>
  <si>
    <t>TB PT BC TC-L1</t>
  </si>
  <si>
    <t>PHÂN TÍCH BÁO CÁO TÀI CHÍNH(2TC)</t>
  </si>
  <si>
    <t>PT BC TC 111</t>
  </si>
  <si>
    <t>PT BC TC(Điểm chữ)</t>
  </si>
  <si>
    <t>PT BC TC(Điểm 4)</t>
  </si>
  <si>
    <t>PT BC TC ( 2TC)</t>
  </si>
  <si>
    <t>PT BC TC( 2TC)</t>
  </si>
  <si>
    <t>THI KT TRÊN EXCEL-L1</t>
  </si>
  <si>
    <t>THI KT TRÊN EXCEL-L2</t>
  </si>
  <si>
    <t>TB KT TRÊN EXCEL-L1</t>
  </si>
  <si>
    <t>KT TRÊN EXCEL111</t>
  </si>
  <si>
    <t>KT TRÊN EXCEL(Điểm chữ)</t>
  </si>
  <si>
    <t>KT TRÊN EXCEL(Điểm 4)</t>
  </si>
  <si>
    <t>KẾ TOÁN TRÊN EXCEL(1TC)</t>
  </si>
  <si>
    <t>KT TRÊN EXCEL( 1TC)</t>
  </si>
  <si>
    <t>THI TT KẾ TOÁN DN ẢO-L1</t>
  </si>
  <si>
    <t>THI TT KẾ TOÁN DN ẢO-L2</t>
  </si>
  <si>
    <t>TB TT KẾ TOÁN DN ẢO-L1</t>
  </si>
  <si>
    <t>TT KẾ TOÁN DN ẢO(Điểm chữ)</t>
  </si>
  <si>
    <t>TT KẾ TOÁN DN ẢO(Điểm 4)</t>
  </si>
  <si>
    <t>TT KẾ TOÁN DN ẢO 111</t>
  </si>
  <si>
    <t>TT KẾ TOÁN DN ẢO (3TC)</t>
  </si>
  <si>
    <t>TT KẾ TOÁN DN ẢO(3TC)</t>
  </si>
  <si>
    <t>THỰC TẬP KẾ TOÁN DOANH NGHIỆP ẢO (3TC)</t>
  </si>
  <si>
    <t>THỰC TẬP KẾ TOÁN DN ẢO (3TC)111</t>
  </si>
  <si>
    <t>THI TTKTTMT-L1</t>
  </si>
  <si>
    <t>THI TTKTTMT-L2</t>
  </si>
  <si>
    <t>TB TTKTTMT-L1</t>
  </si>
  <si>
    <t>THỰC TẬP KẾ TOÁN TRÊN MÁY TÍNH(1TC)</t>
  </si>
  <si>
    <t>TTKTTMT 111</t>
  </si>
  <si>
    <t>TTKTTMT(Điểm chữ)</t>
  </si>
  <si>
    <t>TTKTTMT(Điểm 4)</t>
  </si>
  <si>
    <t>TTKTTMT ( 1TC)</t>
  </si>
  <si>
    <t>Điểm GVHD</t>
  </si>
  <si>
    <t>Điểm Bảo vệ</t>
  </si>
  <si>
    <t>Điểm khóa luận TN</t>
  </si>
  <si>
    <t>Điểm khóa luậnTN(Điểm chữ)</t>
  </si>
  <si>
    <t>Điểm khóa luận TN(Điểm 4)</t>
  </si>
  <si>
    <t>Điểm khóa luận TN 111</t>
  </si>
  <si>
    <t>Khóa luận TN</t>
  </si>
  <si>
    <t>TCHT KỲ II</t>
  </si>
  <si>
    <t>TBC HỌC KỲ II</t>
  </si>
  <si>
    <t>TBC HỌC KỲ II -11</t>
  </si>
  <si>
    <t>KẾ TOÁN TÀI CHÍNH DOANH NGHIỆP TM, DV,XD(4TC)</t>
  </si>
  <si>
    <t>QĐXT số 250 ngày 28/6/2021</t>
  </si>
</sst>
</file>

<file path=xl/styles.xml><?xml version="1.0" encoding="utf-8"?>
<styleSheet xmlns="http://schemas.openxmlformats.org/spreadsheetml/2006/main">
  <numFmts count="6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\ &quot;$&quot;;\-#,##0\ &quot;$&quot;"/>
    <numFmt numFmtId="178" formatCode="0.0_)"/>
    <numFmt numFmtId="179" formatCode="_-* #,##0_-;\-* #,##0_-;_-* &quot;-&quot;_-;_-@_-"/>
    <numFmt numFmtId="180" formatCode="_-* #,##0.00_-;\-* #,##0.00_-;_-* &quot;-&quot;??_-;_-@_-"/>
    <numFmt numFmtId="181" formatCode="#,##0\ &quot;DM&quot;;\-#,##0\ &quot;DM&quot;"/>
    <numFmt numFmtId="182" formatCode="0.000%"/>
    <numFmt numFmtId="183" formatCode="&quot;￥&quot;#,##0;&quot;￥&quot;\-#,##0"/>
    <numFmt numFmtId="184" formatCode="00.000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#,##0&quot;$&quot;_);[Red]\(#,##0&quot;$&quot;\)"/>
    <numFmt numFmtId="188" formatCode="&quot;\&quot;#,##0;[Red]&quot;\&quot;&quot;\&quot;\-#,##0"/>
    <numFmt numFmtId="189" formatCode="&quot;\&quot;#,##0.00;[Red]&quot;\&quot;&quot;\&quot;&quot;\&quot;&quot;\&quot;&quot;\&quot;&quot;\&quot;\-#,##0.00"/>
    <numFmt numFmtId="190" formatCode="[$-409]dddd\,\ mmmm\ dd\,\ yyyy"/>
    <numFmt numFmtId="191" formatCode="#,###"/>
    <numFmt numFmtId="192" formatCode=";;;"/>
    <numFmt numFmtId="193" formatCode="d"/>
    <numFmt numFmtId="194" formatCode="mm"/>
    <numFmt numFmtId="195" formatCode="dd"/>
    <numFmt numFmtId="196" formatCode="yyyy"/>
    <numFmt numFmtId="197" formatCode="#,##0.000"/>
    <numFmt numFmtId="198" formatCode="#,##0.00000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_);_(* \(#,##0.0\);_(* &quot;-&quot;??_);_(@_)"/>
    <numFmt numFmtId="204" formatCode="_(* #,##0_);_(* \(#,##0\);_(* &quot;-&quot;??_);_(@_)"/>
    <numFmt numFmtId="205" formatCode="\ \ \+\ @"/>
    <numFmt numFmtId="206" formatCode="#,##0.000\ \ "/>
    <numFmt numFmtId="207" formatCode="&quot;£&quot;#,##0;[Red]\-&quot;£&quot;#,##0"/>
    <numFmt numFmtId="208" formatCode="\ \ \ \+\ @"/>
    <numFmt numFmtId="209" formatCode="\ \ \ \ \ \ \ \ @"/>
    <numFmt numFmtId="210" formatCode="000000"/>
    <numFmt numFmtId="211" formatCode="00000"/>
    <numFmt numFmtId="212" formatCode="_(* #,##0_);_(* \(#,##0\);_(* &quot;-&quot;???_);_(@_)"/>
    <numFmt numFmtId="213" formatCode="_(* #,##0.000_);_(* \(#,##0.000\);_(* &quot;-&quot;??_);_(@_)"/>
    <numFmt numFmtId="214" formatCode="#,##0.0000"/>
    <numFmt numFmtId="215" formatCode="0;[Red]0"/>
    <numFmt numFmtId="216" formatCode="_-* #,##0\ _₫_-;\-* #,##0\ _₫_-;_-* &quot;-&quot;??\ _₫_-;_-@_-"/>
  </numFmts>
  <fonts count="88">
    <font>
      <sz val="10"/>
      <name val="Arial"/>
      <family val="0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sz val="13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b/>
      <sz val="12.5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.5"/>
      <color indexed="12"/>
      <name val="Times New Roman"/>
      <family val="1"/>
    </font>
    <font>
      <b/>
      <sz val="13.5"/>
      <color indexed="8"/>
      <name val="Times New Roman"/>
      <family val="1"/>
    </font>
    <font>
      <b/>
      <sz val="13.5"/>
      <color indexed="10"/>
      <name val="Times New Roman"/>
      <family val="1"/>
    </font>
    <font>
      <sz val="13.5"/>
      <color indexed="12"/>
      <name val="Times New Roman"/>
      <family val="1"/>
    </font>
    <font>
      <sz val="12.5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3"/>
      <color indexed="14"/>
      <name val="Times New Roman"/>
      <family val="1"/>
    </font>
    <font>
      <b/>
      <sz val="13.5"/>
      <color indexed="14"/>
      <name val="Times New Roman"/>
      <family val="1"/>
    </font>
    <font>
      <sz val="13"/>
      <color indexed="8"/>
      <name val="Times New Roman"/>
      <family val="1"/>
    </font>
    <font>
      <sz val="13.5"/>
      <color indexed="8"/>
      <name val="Times New Roman"/>
      <family val="1"/>
    </font>
    <font>
      <i/>
      <sz val="13.5"/>
      <color indexed="8"/>
      <name val="Times New Roman"/>
      <family val="1"/>
    </font>
    <font>
      <b/>
      <sz val="12.5"/>
      <color indexed="10"/>
      <name val="Times New Roman"/>
      <family val="1"/>
    </font>
    <font>
      <b/>
      <sz val="12.5"/>
      <color indexed="8"/>
      <name val="Times New Roman"/>
      <family val="1"/>
    </font>
    <font>
      <sz val="13.5"/>
      <color indexed="10"/>
      <name val="Times New Roman"/>
      <family val="1"/>
    </font>
    <font>
      <sz val="13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.5"/>
      <color rgb="FF0000CC"/>
      <name val="Times New Roman"/>
      <family val="1"/>
    </font>
    <font>
      <b/>
      <sz val="13.5"/>
      <color theme="1"/>
      <name val="Times New Roman"/>
      <family val="1"/>
    </font>
    <font>
      <b/>
      <sz val="13.5"/>
      <color rgb="FFFF0000"/>
      <name val="Times New Roman"/>
      <family val="1"/>
    </font>
    <font>
      <sz val="13.5"/>
      <color rgb="FF0000CC"/>
      <name val="Times New Roman"/>
      <family val="1"/>
    </font>
    <font>
      <sz val="12.5"/>
      <color rgb="FF0000CC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CC"/>
      <name val="Times New Roman"/>
      <family val="1"/>
    </font>
    <font>
      <b/>
      <sz val="13"/>
      <color rgb="FFCC00FF"/>
      <name val="Times New Roman"/>
      <family val="1"/>
    </font>
    <font>
      <b/>
      <sz val="13.5"/>
      <color rgb="FFCC00FF"/>
      <name val="Times New Roman"/>
      <family val="1"/>
    </font>
    <font>
      <sz val="13"/>
      <color theme="1"/>
      <name val="Times New Roman"/>
      <family val="1"/>
    </font>
    <font>
      <sz val="13.5"/>
      <color theme="1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i/>
      <sz val="13.5"/>
      <color rgb="FF000000"/>
      <name val="Times New Roman"/>
      <family val="1"/>
    </font>
    <font>
      <sz val="13"/>
      <color rgb="FF000000"/>
      <name val="Times New Roman"/>
      <family val="1"/>
    </font>
    <font>
      <b/>
      <sz val="12.5"/>
      <color rgb="FFFF0000"/>
      <name val="Times New Roman"/>
      <family val="1"/>
    </font>
    <font>
      <b/>
      <sz val="12.5"/>
      <color theme="1"/>
      <name val="Times New Roman"/>
      <family val="1"/>
    </font>
    <font>
      <sz val="13.5"/>
      <color rgb="FFFF0000"/>
      <name val="Times New Roman"/>
      <family val="1"/>
    </font>
    <font>
      <sz val="13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hair"/>
      <bottom style="hair"/>
    </border>
    <border>
      <left style="thin"/>
      <right style="thick"/>
      <top style="hair"/>
      <bottom style="thin"/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n"/>
      <right style="thick"/>
      <top style="hair"/>
      <bottom style="hair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ck"/>
      <right style="thin"/>
      <top style="hair"/>
      <bottom style="thin"/>
    </border>
    <border>
      <left style="thick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ck"/>
      <right>
        <color indexed="63"/>
      </right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ck"/>
      <right style="thin"/>
      <top style="hair">
        <color rgb="FF000000"/>
      </top>
      <bottom style="hair"/>
    </border>
    <border>
      <left style="thin"/>
      <right style="thin"/>
      <top style="hair">
        <color rgb="FF000000"/>
      </top>
      <bottom style="hair"/>
    </border>
    <border>
      <left style="thin"/>
      <right style="thick"/>
      <top style="hair">
        <color rgb="FF000000"/>
      </top>
      <bottom style="hair"/>
    </border>
    <border>
      <left style="thin"/>
      <right style="thin"/>
      <top style="thin">
        <color rgb="FF000000"/>
      </top>
      <bottom style="hair"/>
    </border>
    <border>
      <left style="thin"/>
      <right style="thick"/>
      <top style="thin">
        <color rgb="FF000000"/>
      </top>
      <bottom style="hair"/>
    </border>
    <border>
      <left style="thick"/>
      <right style="thin"/>
      <top style="thin">
        <color rgb="FF000000"/>
      </top>
      <bottom style="hair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8" borderId="2" applyNumberFormat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33" borderId="0" xfId="0" applyFont="1" applyFill="1" applyAlignment="1">
      <alignment/>
    </xf>
    <xf numFmtId="0" fontId="10" fillId="0" borderId="12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/>
    </xf>
    <xf numFmtId="172" fontId="13" fillId="34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69" fillId="33" borderId="16" xfId="0" applyFont="1" applyFill="1" applyBorder="1" applyAlignment="1">
      <alignment horizontal="center" textRotation="90"/>
    </xf>
    <xf numFmtId="0" fontId="13" fillId="35" borderId="17" xfId="0" applyFont="1" applyFill="1" applyBorder="1" applyAlignment="1">
      <alignment horizontal="center" textRotation="90"/>
    </xf>
    <xf numFmtId="172" fontId="9" fillId="33" borderId="18" xfId="0" applyNumberFormat="1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70" fillId="33" borderId="16" xfId="0" applyFont="1" applyFill="1" applyBorder="1" applyAlignment="1">
      <alignment horizontal="center" textRotation="90"/>
    </xf>
    <xf numFmtId="0" fontId="13" fillId="33" borderId="16" xfId="0" applyFont="1" applyFill="1" applyBorder="1" applyAlignment="1">
      <alignment horizontal="center" vertical="justify" textRotation="90"/>
    </xf>
    <xf numFmtId="0" fontId="69" fillId="33" borderId="16" xfId="0" applyFont="1" applyFill="1" applyBorder="1" applyAlignment="1">
      <alignment horizontal="center" vertical="justify" textRotation="90"/>
    </xf>
    <xf numFmtId="172" fontId="9" fillId="0" borderId="18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8" fillId="0" borderId="21" xfId="0" applyFont="1" applyBorder="1" applyAlignment="1">
      <alignment textRotation="90"/>
    </xf>
    <xf numFmtId="0" fontId="71" fillId="34" borderId="21" xfId="0" applyFont="1" applyFill="1" applyBorder="1" applyAlignment="1">
      <alignment textRotation="90"/>
    </xf>
    <xf numFmtId="0" fontId="69" fillId="33" borderId="21" xfId="0" applyFont="1" applyFill="1" applyBorder="1" applyAlignment="1">
      <alignment textRotation="90"/>
    </xf>
    <xf numFmtId="0" fontId="13" fillId="35" borderId="21" xfId="0" applyFont="1" applyFill="1" applyBorder="1" applyAlignment="1">
      <alignment textRotation="90"/>
    </xf>
    <xf numFmtId="0" fontId="13" fillId="33" borderId="21" xfId="0" applyFont="1" applyFill="1" applyBorder="1" applyAlignment="1">
      <alignment textRotation="90"/>
    </xf>
    <xf numFmtId="0" fontId="14" fillId="0" borderId="21" xfId="0" applyFont="1" applyBorder="1" applyAlignment="1">
      <alignment textRotation="90"/>
    </xf>
    <xf numFmtId="0" fontId="14" fillId="33" borderId="22" xfId="0" applyFont="1" applyFill="1" applyBorder="1" applyAlignment="1">
      <alignment textRotation="90"/>
    </xf>
    <xf numFmtId="172" fontId="8" fillId="33" borderId="18" xfId="0" applyNumberFormat="1" applyFont="1" applyFill="1" applyBorder="1" applyAlignment="1">
      <alignment horizontal="center"/>
    </xf>
    <xf numFmtId="172" fontId="72" fillId="36" borderId="10" xfId="0" applyNumberFormat="1" applyFont="1" applyFill="1" applyBorder="1" applyAlignment="1">
      <alignment horizontal="center"/>
    </xf>
    <xf numFmtId="172" fontId="13" fillId="36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textRotation="90"/>
    </xf>
    <xf numFmtId="0" fontId="14" fillId="37" borderId="23" xfId="0" applyFont="1" applyFill="1" applyBorder="1" applyAlignment="1">
      <alignment horizontal="center" textRotation="90"/>
    </xf>
    <xf numFmtId="0" fontId="14" fillId="37" borderId="22" xfId="0" applyFont="1" applyFill="1" applyBorder="1" applyAlignment="1">
      <alignment textRotation="90"/>
    </xf>
    <xf numFmtId="0" fontId="8" fillId="0" borderId="24" xfId="0" applyFont="1" applyBorder="1" applyAlignment="1">
      <alignment horizontal="center" textRotation="90"/>
    </xf>
    <xf numFmtId="0" fontId="8" fillId="0" borderId="16" xfId="0" applyFont="1" applyBorder="1" applyAlignment="1">
      <alignment horizontal="center" textRotation="90"/>
    </xf>
    <xf numFmtId="0" fontId="8" fillId="0" borderId="16" xfId="0" applyFont="1" applyBorder="1" applyAlignment="1">
      <alignment textRotation="90"/>
    </xf>
    <xf numFmtId="0" fontId="71" fillId="34" borderId="16" xfId="0" applyFont="1" applyFill="1" applyBorder="1" applyAlignment="1">
      <alignment textRotation="90"/>
    </xf>
    <xf numFmtId="0" fontId="69" fillId="33" borderId="16" xfId="0" applyFont="1" applyFill="1" applyBorder="1" applyAlignment="1">
      <alignment textRotation="90"/>
    </xf>
    <xf numFmtId="0" fontId="13" fillId="35" borderId="16" xfId="0" applyFont="1" applyFill="1" applyBorder="1" applyAlignment="1">
      <alignment textRotation="90"/>
    </xf>
    <xf numFmtId="0" fontId="13" fillId="33" borderId="16" xfId="0" applyFont="1" applyFill="1" applyBorder="1" applyAlignment="1">
      <alignment textRotation="90"/>
    </xf>
    <xf numFmtId="0" fontId="14" fillId="0" borderId="16" xfId="0" applyFont="1" applyBorder="1" applyAlignment="1">
      <alignment textRotation="90"/>
    </xf>
    <xf numFmtId="0" fontId="14" fillId="37" borderId="25" xfId="0" applyFont="1" applyFill="1" applyBorder="1" applyAlignment="1">
      <alignment textRotation="90"/>
    </xf>
    <xf numFmtId="2" fontId="73" fillId="0" borderId="23" xfId="0" applyNumberFormat="1" applyFont="1" applyBorder="1" applyAlignment="1">
      <alignment horizontal="center"/>
    </xf>
    <xf numFmtId="172" fontId="8" fillId="0" borderId="18" xfId="0" applyNumberFormat="1" applyFont="1" applyBorder="1" applyAlignment="1">
      <alignment horizontal="center"/>
    </xf>
    <xf numFmtId="0" fontId="14" fillId="37" borderId="16" xfId="0" applyFont="1" applyFill="1" applyBorder="1" applyAlignment="1">
      <alignment textRotation="90"/>
    </xf>
    <xf numFmtId="172" fontId="8" fillId="0" borderId="18" xfId="0" applyNumberFormat="1" applyFont="1" applyBorder="1" applyAlignment="1">
      <alignment/>
    </xf>
    <xf numFmtId="0" fontId="8" fillId="0" borderId="14" xfId="0" applyFont="1" applyBorder="1" applyAlignment="1">
      <alignment/>
    </xf>
    <xf numFmtId="172" fontId="72" fillId="36" borderId="14" xfId="0" applyNumberFormat="1" applyFont="1" applyFill="1" applyBorder="1" applyAlignment="1">
      <alignment horizontal="center"/>
    </xf>
    <xf numFmtId="172" fontId="13" fillId="36" borderId="14" xfId="0" applyNumberFormat="1" applyFont="1" applyFill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172" fontId="8" fillId="33" borderId="26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 textRotation="90"/>
    </xf>
    <xf numFmtId="0" fontId="14" fillId="37" borderId="19" xfId="0" applyFont="1" applyFill="1" applyBorder="1" applyAlignment="1">
      <alignment horizontal="center" textRotation="90"/>
    </xf>
    <xf numFmtId="172" fontId="9" fillId="0" borderId="26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 textRotation="90"/>
    </xf>
    <xf numFmtId="172" fontId="9" fillId="33" borderId="18" xfId="0" applyNumberFormat="1" applyFont="1" applyFill="1" applyBorder="1" applyAlignment="1">
      <alignment/>
    </xf>
    <xf numFmtId="172" fontId="9" fillId="0" borderId="18" xfId="0" applyNumberFormat="1" applyFont="1" applyBorder="1" applyAlignment="1">
      <alignment/>
    </xf>
    <xf numFmtId="0" fontId="10" fillId="0" borderId="12" xfId="0" applyFont="1" applyBorder="1" applyAlignment="1">
      <alignment horizontal="center" textRotation="90"/>
    </xf>
    <xf numFmtId="0" fontId="74" fillId="0" borderId="11" xfId="0" applyFont="1" applyBorder="1" applyAlignment="1">
      <alignment horizontal="center" textRotation="90"/>
    </xf>
    <xf numFmtId="0" fontId="75" fillId="33" borderId="11" xfId="0" applyFont="1" applyFill="1" applyBorder="1" applyAlignment="1">
      <alignment horizontal="center" textRotation="90"/>
    </xf>
    <xf numFmtId="0" fontId="10" fillId="0" borderId="11" xfId="0" applyFont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textRotation="90"/>
    </xf>
    <xf numFmtId="0" fontId="76" fillId="33" borderId="11" xfId="0" applyFont="1" applyFill="1" applyBorder="1" applyAlignment="1">
      <alignment horizontal="center" textRotation="90"/>
    </xf>
    <xf numFmtId="1" fontId="13" fillId="0" borderId="18" xfId="0" applyNumberFormat="1" applyFont="1" applyBorder="1" applyAlignment="1">
      <alignment horizontal="center"/>
    </xf>
    <xf numFmtId="2" fontId="71" fillId="0" borderId="10" xfId="0" applyNumberFormat="1" applyFont="1" applyBorder="1" applyAlignment="1">
      <alignment horizontal="center"/>
    </xf>
    <xf numFmtId="2" fontId="69" fillId="0" borderId="10" xfId="0" applyNumberFormat="1" applyFont="1" applyBorder="1" applyAlignment="1">
      <alignment horizontal="center"/>
    </xf>
    <xf numFmtId="1" fontId="13" fillId="38" borderId="10" xfId="0" applyNumberFormat="1" applyFont="1" applyFill="1" applyBorder="1" applyAlignment="1">
      <alignment horizontal="center"/>
    </xf>
    <xf numFmtId="2" fontId="77" fillId="33" borderId="10" xfId="0" applyNumberFormat="1" applyFont="1" applyFill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172" fontId="13" fillId="34" borderId="14" xfId="0" applyNumberFormat="1" applyFont="1" applyFill="1" applyBorder="1" applyAlignment="1">
      <alignment horizontal="center"/>
    </xf>
    <xf numFmtId="0" fontId="14" fillId="37" borderId="28" xfId="0" applyFont="1" applyFill="1" applyBorder="1" applyAlignment="1">
      <alignment horizontal="center" textRotation="90"/>
    </xf>
    <xf numFmtId="172" fontId="9" fillId="0" borderId="26" xfId="0" applyNumberFormat="1" applyFont="1" applyBorder="1" applyAlignment="1">
      <alignment/>
    </xf>
    <xf numFmtId="0" fontId="8" fillId="33" borderId="29" xfId="0" applyFont="1" applyFill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49" fontId="78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172" fontId="8" fillId="33" borderId="31" xfId="0" applyNumberFormat="1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8" fillId="0" borderId="29" xfId="0" applyFont="1" applyFill="1" applyBorder="1" applyAlignment="1">
      <alignment/>
    </xf>
    <xf numFmtId="172" fontId="72" fillId="36" borderId="32" xfId="0" applyNumberFormat="1" applyFont="1" applyFill="1" applyBorder="1" applyAlignment="1">
      <alignment horizontal="center"/>
    </xf>
    <xf numFmtId="172" fontId="13" fillId="36" borderId="32" xfId="0" applyNumberFormat="1" applyFont="1" applyFill="1" applyBorder="1" applyAlignment="1">
      <alignment horizontal="center"/>
    </xf>
    <xf numFmtId="2" fontId="73" fillId="0" borderId="33" xfId="0" applyNumberFormat="1" applyFont="1" applyBorder="1" applyAlignment="1">
      <alignment horizontal="center"/>
    </xf>
    <xf numFmtId="172" fontId="9" fillId="0" borderId="31" xfId="0" applyNumberFormat="1" applyFont="1" applyBorder="1" applyAlignment="1">
      <alignment horizontal="center"/>
    </xf>
    <xf numFmtId="0" fontId="78" fillId="0" borderId="10" xfId="0" applyFont="1" applyFill="1" applyBorder="1" applyAlignment="1">
      <alignment horizontal="left" vertical="center"/>
    </xf>
    <xf numFmtId="172" fontId="9" fillId="33" borderId="26" xfId="0" applyNumberFormat="1" applyFont="1" applyFill="1" applyBorder="1" applyAlignment="1">
      <alignment horizontal="center"/>
    </xf>
    <xf numFmtId="172" fontId="9" fillId="33" borderId="26" xfId="0" applyNumberFormat="1" applyFont="1" applyFill="1" applyBorder="1" applyAlignment="1">
      <alignment/>
    </xf>
    <xf numFmtId="2" fontId="73" fillId="0" borderId="28" xfId="0" applyNumberFormat="1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left"/>
    </xf>
    <xf numFmtId="172" fontId="8" fillId="0" borderId="15" xfId="0" applyNumberFormat="1" applyFont="1" applyBorder="1" applyAlignment="1">
      <alignment horizontal="center"/>
    </xf>
    <xf numFmtId="172" fontId="13" fillId="34" borderId="15" xfId="0" applyNumberFormat="1" applyFont="1" applyFill="1" applyBorder="1" applyAlignment="1">
      <alignment horizontal="center"/>
    </xf>
    <xf numFmtId="172" fontId="72" fillId="36" borderId="15" xfId="0" applyNumberFormat="1" applyFont="1" applyFill="1" applyBorder="1" applyAlignment="1">
      <alignment horizontal="center"/>
    </xf>
    <xf numFmtId="172" fontId="13" fillId="36" borderId="15" xfId="0" applyNumberFormat="1" applyFont="1" applyFill="1" applyBorder="1" applyAlignment="1">
      <alignment horizontal="center"/>
    </xf>
    <xf numFmtId="0" fontId="8" fillId="0" borderId="36" xfId="0" applyFont="1" applyBorder="1" applyAlignment="1">
      <alignment/>
    </xf>
    <xf numFmtId="172" fontId="8" fillId="0" borderId="32" xfId="0" applyNumberFormat="1" applyFont="1" applyBorder="1" applyAlignment="1">
      <alignment horizontal="center"/>
    </xf>
    <xf numFmtId="172" fontId="13" fillId="34" borderId="32" xfId="0" applyNumberFormat="1" applyFont="1" applyFill="1" applyBorder="1" applyAlignment="1">
      <alignment horizontal="center"/>
    </xf>
    <xf numFmtId="172" fontId="9" fillId="33" borderId="37" xfId="0" applyNumberFormat="1" applyFont="1" applyFill="1" applyBorder="1" applyAlignment="1">
      <alignment horizontal="center"/>
    </xf>
    <xf numFmtId="172" fontId="9" fillId="0" borderId="36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33" borderId="32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" fontId="9" fillId="33" borderId="14" xfId="0" applyNumberFormat="1" applyFont="1" applyFill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 textRotation="90"/>
    </xf>
    <xf numFmtId="172" fontId="9" fillId="33" borderId="38" xfId="0" applyNumberFormat="1" applyFont="1" applyFill="1" applyBorder="1" applyAlignment="1">
      <alignment horizontal="center"/>
    </xf>
    <xf numFmtId="172" fontId="8" fillId="33" borderId="39" xfId="0" applyNumberFormat="1" applyFont="1" applyFill="1" applyBorder="1" applyAlignment="1">
      <alignment horizontal="center"/>
    </xf>
    <xf numFmtId="0" fontId="79" fillId="0" borderId="10" xfId="0" applyFont="1" applyFill="1" applyBorder="1" applyAlignment="1">
      <alignment horizontal="left" vertical="center"/>
    </xf>
    <xf numFmtId="0" fontId="79" fillId="0" borderId="10" xfId="0" applyFont="1" applyFill="1" applyBorder="1" applyAlignment="1">
      <alignment horizontal="center"/>
    </xf>
    <xf numFmtId="0" fontId="79" fillId="0" borderId="29" xfId="0" applyFont="1" applyFill="1" applyBorder="1" applyAlignment="1">
      <alignment/>
    </xf>
    <xf numFmtId="0" fontId="79" fillId="0" borderId="35" xfId="0" applyFont="1" applyFill="1" applyBorder="1" applyAlignment="1">
      <alignment/>
    </xf>
    <xf numFmtId="49" fontId="79" fillId="0" borderId="40" xfId="0" applyNumberFormat="1" applyFont="1" applyBorder="1" applyAlignment="1">
      <alignment horizontal="center"/>
    </xf>
    <xf numFmtId="49" fontId="79" fillId="0" borderId="0" xfId="0" applyNumberFormat="1" applyFont="1" applyAlignment="1">
      <alignment/>
    </xf>
    <xf numFmtId="49" fontId="79" fillId="0" borderId="41" xfId="0" applyNumberFormat="1" applyFont="1" applyBorder="1" applyAlignment="1">
      <alignment horizontal="center"/>
    </xf>
    <xf numFmtId="0" fontId="79" fillId="0" borderId="14" xfId="0" applyFont="1" applyFill="1" applyBorder="1" applyAlignment="1">
      <alignment horizontal="left" vertical="center"/>
    </xf>
    <xf numFmtId="0" fontId="79" fillId="0" borderId="14" xfId="0" applyFont="1" applyFill="1" applyBorder="1" applyAlignment="1">
      <alignment horizontal="center"/>
    </xf>
    <xf numFmtId="0" fontId="79" fillId="0" borderId="30" xfId="0" applyFont="1" applyFill="1" applyBorder="1" applyAlignment="1">
      <alignment/>
    </xf>
    <xf numFmtId="0" fontId="79" fillId="0" borderId="31" xfId="0" applyFont="1" applyFill="1" applyBorder="1" applyAlignment="1">
      <alignment/>
    </xf>
    <xf numFmtId="49" fontId="79" fillId="0" borderId="42" xfId="0" applyNumberFormat="1" applyFont="1" applyBorder="1" applyAlignment="1">
      <alignment horizontal="center"/>
    </xf>
    <xf numFmtId="49" fontId="79" fillId="0" borderId="29" xfId="0" applyNumberFormat="1" applyFont="1" applyBorder="1" applyAlignment="1">
      <alignment/>
    </xf>
    <xf numFmtId="49" fontId="79" fillId="0" borderId="43" xfId="0" applyNumberFormat="1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8" fillId="33" borderId="15" xfId="0" applyFont="1" applyFill="1" applyBorder="1" applyAlignment="1">
      <alignment horizontal="center"/>
    </xf>
    <xf numFmtId="0" fontId="79" fillId="0" borderId="15" xfId="0" applyFont="1" applyFill="1" applyBorder="1" applyAlignment="1">
      <alignment horizontal="left" vertical="center"/>
    </xf>
    <xf numFmtId="0" fontId="79" fillId="0" borderId="15" xfId="0" applyFont="1" applyFill="1" applyBorder="1" applyAlignment="1">
      <alignment horizontal="center"/>
    </xf>
    <xf numFmtId="49" fontId="79" fillId="0" borderId="44" xfId="0" applyNumberFormat="1" applyFont="1" applyBorder="1" applyAlignment="1">
      <alignment horizontal="center"/>
    </xf>
    <xf numFmtId="49" fontId="79" fillId="0" borderId="45" xfId="0" applyNumberFormat="1" applyFont="1" applyBorder="1" applyAlignment="1">
      <alignment/>
    </xf>
    <xf numFmtId="0" fontId="79" fillId="0" borderId="21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172" fontId="8" fillId="37" borderId="26" xfId="0" applyNumberFormat="1" applyFont="1" applyFill="1" applyBorder="1" applyAlignment="1">
      <alignment/>
    </xf>
    <xf numFmtId="1" fontId="8" fillId="0" borderId="15" xfId="0" applyNumberFormat="1" applyFont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72" fontId="9" fillId="0" borderId="35" xfId="0" applyNumberFormat="1" applyFont="1" applyBorder="1" applyAlignment="1">
      <alignment horizontal="center"/>
    </xf>
    <xf numFmtId="172" fontId="9" fillId="0" borderId="18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9" fillId="33" borderId="18" xfId="0" applyNumberFormat="1" applyFont="1" applyFill="1" applyBorder="1" applyAlignment="1">
      <alignment/>
    </xf>
    <xf numFmtId="172" fontId="9" fillId="0" borderId="26" xfId="0" applyNumberFormat="1" applyFont="1" applyBorder="1" applyAlignment="1">
      <alignment/>
    </xf>
    <xf numFmtId="172" fontId="9" fillId="0" borderId="46" xfId="0" applyNumberFormat="1" applyFont="1" applyBorder="1" applyAlignment="1">
      <alignment horizontal="center"/>
    </xf>
    <xf numFmtId="172" fontId="8" fillId="0" borderId="36" xfId="0" applyNumberFormat="1" applyFont="1" applyBorder="1" applyAlignment="1">
      <alignment/>
    </xf>
    <xf numFmtId="172" fontId="8" fillId="37" borderId="36" xfId="0" applyNumberFormat="1" applyFont="1" applyFill="1" applyBorder="1" applyAlignment="1">
      <alignment horizontal="center"/>
    </xf>
    <xf numFmtId="172" fontId="8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72" fontId="8" fillId="0" borderId="21" xfId="0" applyNumberFormat="1" applyFont="1" applyBorder="1" applyAlignment="1">
      <alignment horizontal="center"/>
    </xf>
    <xf numFmtId="172" fontId="13" fillId="34" borderId="21" xfId="0" applyNumberFormat="1" applyFont="1" applyFill="1" applyBorder="1" applyAlignment="1">
      <alignment horizontal="center"/>
    </xf>
    <xf numFmtId="172" fontId="72" fillId="36" borderId="21" xfId="0" applyNumberFormat="1" applyFont="1" applyFill="1" applyBorder="1" applyAlignment="1">
      <alignment horizontal="center"/>
    </xf>
    <xf numFmtId="172" fontId="13" fillId="36" borderId="21" xfId="0" applyNumberFormat="1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 textRotation="90"/>
    </xf>
    <xf numFmtId="172" fontId="8" fillId="0" borderId="47" xfId="0" applyNumberFormat="1" applyFont="1" applyBorder="1" applyAlignment="1">
      <alignment horizontal="center"/>
    </xf>
    <xf numFmtId="172" fontId="8" fillId="0" borderId="35" xfId="0" applyNumberFormat="1" applyFont="1" applyBorder="1" applyAlignment="1">
      <alignment horizontal="center"/>
    </xf>
    <xf numFmtId="172" fontId="8" fillId="37" borderId="46" xfId="0" applyNumberFormat="1" applyFont="1" applyFill="1" applyBorder="1" applyAlignment="1">
      <alignment horizontal="center"/>
    </xf>
    <xf numFmtId="172" fontId="8" fillId="0" borderId="10" xfId="0" applyNumberFormat="1" applyFont="1" applyBorder="1" applyAlignment="1">
      <alignment/>
    </xf>
    <xf numFmtId="172" fontId="8" fillId="37" borderId="15" xfId="0" applyNumberFormat="1" applyFont="1" applyFill="1" applyBorder="1" applyAlignment="1">
      <alignment/>
    </xf>
    <xf numFmtId="172" fontId="8" fillId="33" borderId="0" xfId="0" applyNumberFormat="1" applyFont="1" applyFill="1" applyAlignment="1">
      <alignment horizontal="center"/>
    </xf>
    <xf numFmtId="0" fontId="70" fillId="37" borderId="16" xfId="0" applyFont="1" applyFill="1" applyBorder="1" applyAlignment="1">
      <alignment textRotation="90"/>
    </xf>
    <xf numFmtId="172" fontId="80" fillId="39" borderId="48" xfId="0" applyNumberFormat="1" applyFont="1" applyFill="1" applyBorder="1" applyAlignment="1" applyProtection="1">
      <alignment horizontal="center"/>
      <protection/>
    </xf>
    <xf numFmtId="172" fontId="80" fillId="39" borderId="21" xfId="0" applyNumberFormat="1" applyFont="1" applyFill="1" applyBorder="1" applyAlignment="1" applyProtection="1">
      <alignment horizontal="center"/>
      <protection/>
    </xf>
    <xf numFmtId="0" fontId="81" fillId="0" borderId="49" xfId="0" applyFont="1" applyBorder="1" applyAlignment="1" applyProtection="1">
      <alignment horizontal="center" textRotation="90"/>
      <protection/>
    </xf>
    <xf numFmtId="0" fontId="81" fillId="0" borderId="50" xfId="0" applyFont="1" applyBorder="1" applyAlignment="1" applyProtection="1">
      <alignment horizontal="center" textRotation="90"/>
      <protection/>
    </xf>
    <xf numFmtId="0" fontId="81" fillId="0" borderId="50" xfId="0" applyFont="1" applyBorder="1" applyAlignment="1" applyProtection="1">
      <alignment textRotation="90"/>
      <protection/>
    </xf>
    <xf numFmtId="0" fontId="71" fillId="40" borderId="50" xfId="0" applyFont="1" applyFill="1" applyBorder="1" applyAlignment="1" applyProtection="1">
      <alignment textRotation="90"/>
      <protection/>
    </xf>
    <xf numFmtId="0" fontId="80" fillId="39" borderId="51" xfId="0" applyFont="1" applyFill="1" applyBorder="1" applyAlignment="1" applyProtection="1">
      <alignment textRotation="90"/>
      <protection/>
    </xf>
    <xf numFmtId="0" fontId="69" fillId="41" borderId="51" xfId="0" applyFont="1" applyFill="1" applyBorder="1" applyAlignment="1" applyProtection="1">
      <alignment textRotation="90"/>
      <protection/>
    </xf>
    <xf numFmtId="0" fontId="80" fillId="41" borderId="51" xfId="0" applyFont="1" applyFill="1" applyBorder="1" applyAlignment="1" applyProtection="1">
      <alignment textRotation="90"/>
      <protection/>
    </xf>
    <xf numFmtId="0" fontId="82" fillId="0" borderId="52" xfId="0" applyFont="1" applyBorder="1" applyAlignment="1" applyProtection="1">
      <alignment textRotation="90"/>
      <protection/>
    </xf>
    <xf numFmtId="0" fontId="82" fillId="39" borderId="52" xfId="0" applyFont="1" applyFill="1" applyBorder="1" applyAlignment="1" applyProtection="1">
      <alignment textRotation="90"/>
      <protection/>
    </xf>
    <xf numFmtId="172" fontId="83" fillId="41" borderId="53" xfId="0" applyNumberFormat="1" applyFont="1" applyFill="1" applyBorder="1" applyAlignment="1" applyProtection="1">
      <alignment horizontal="center"/>
      <protection/>
    </xf>
    <xf numFmtId="172" fontId="81" fillId="0" borderId="54" xfId="0" applyNumberFormat="1" applyFont="1" applyBorder="1" applyAlignment="1" applyProtection="1">
      <alignment horizontal="center"/>
      <protection/>
    </xf>
    <xf numFmtId="172" fontId="80" fillId="40" borderId="54" xfId="0" applyNumberFormat="1" applyFont="1" applyFill="1" applyBorder="1" applyAlignment="1" applyProtection="1">
      <alignment horizontal="center"/>
      <protection/>
    </xf>
    <xf numFmtId="172" fontId="80" fillId="39" borderId="54" xfId="0" applyNumberFormat="1" applyFont="1" applyFill="1" applyBorder="1" applyAlignment="1" applyProtection="1">
      <alignment horizontal="center"/>
      <protection/>
    </xf>
    <xf numFmtId="172" fontId="72" fillId="41" borderId="54" xfId="0" applyNumberFormat="1" applyFont="1" applyFill="1" applyBorder="1" applyAlignment="1" applyProtection="1">
      <alignment horizontal="center"/>
      <protection/>
    </xf>
    <xf numFmtId="172" fontId="80" fillId="41" borderId="54" xfId="0" applyNumberFormat="1" applyFont="1" applyFill="1" applyBorder="1" applyAlignment="1" applyProtection="1">
      <alignment horizontal="center"/>
      <protection/>
    </xf>
    <xf numFmtId="0" fontId="82" fillId="0" borderId="54" xfId="0" applyFont="1" applyBorder="1" applyAlignment="1" applyProtection="1">
      <alignment horizontal="center" textRotation="90"/>
      <protection/>
    </xf>
    <xf numFmtId="0" fontId="82" fillId="39" borderId="55" xfId="0" applyFont="1" applyFill="1" applyBorder="1" applyAlignment="1" applyProtection="1">
      <alignment horizontal="center" textRotation="90"/>
      <protection/>
    </xf>
    <xf numFmtId="1" fontId="78" fillId="41" borderId="56" xfId="0" applyNumberFormat="1" applyFont="1" applyFill="1" applyBorder="1" applyAlignment="1" applyProtection="1">
      <alignment horizontal="center" vertical="center"/>
      <protection/>
    </xf>
    <xf numFmtId="1" fontId="83" fillId="41" borderId="56" xfId="0" applyNumberFormat="1" applyFont="1" applyFill="1" applyBorder="1" applyAlignment="1" applyProtection="1">
      <alignment horizontal="center"/>
      <protection/>
    </xf>
    <xf numFmtId="172" fontId="81" fillId="0" borderId="56" xfId="0" applyNumberFormat="1" applyFont="1" applyBorder="1" applyAlignment="1" applyProtection="1">
      <alignment horizontal="center"/>
      <protection/>
    </xf>
    <xf numFmtId="172" fontId="80" fillId="40" borderId="56" xfId="0" applyNumberFormat="1" applyFont="1" applyFill="1" applyBorder="1" applyAlignment="1" applyProtection="1">
      <alignment horizontal="center"/>
      <protection/>
    </xf>
    <xf numFmtId="172" fontId="80" fillId="39" borderId="56" xfId="0" applyNumberFormat="1" applyFont="1" applyFill="1" applyBorder="1" applyAlignment="1" applyProtection="1">
      <alignment horizontal="center"/>
      <protection/>
    </xf>
    <xf numFmtId="172" fontId="72" fillId="41" borderId="56" xfId="0" applyNumberFormat="1" applyFont="1" applyFill="1" applyBorder="1" applyAlignment="1" applyProtection="1">
      <alignment horizontal="center"/>
      <protection/>
    </xf>
    <xf numFmtId="172" fontId="80" fillId="41" borderId="56" xfId="0" applyNumberFormat="1" applyFont="1" applyFill="1" applyBorder="1" applyAlignment="1" applyProtection="1">
      <alignment horizontal="center"/>
      <protection/>
    </xf>
    <xf numFmtId="0" fontId="82" fillId="0" borderId="56" xfId="0" applyFont="1" applyBorder="1" applyAlignment="1" applyProtection="1">
      <alignment horizontal="center" textRotation="90"/>
      <protection/>
    </xf>
    <xf numFmtId="0" fontId="82" fillId="39" borderId="57" xfId="0" applyFont="1" applyFill="1" applyBorder="1" applyAlignment="1" applyProtection="1">
      <alignment horizontal="center" textRotation="90"/>
      <protection/>
    </xf>
    <xf numFmtId="0" fontId="82" fillId="37" borderId="52" xfId="0" applyFont="1" applyFill="1" applyBorder="1" applyAlignment="1" applyProtection="1">
      <alignment textRotation="90"/>
      <protection/>
    </xf>
    <xf numFmtId="172" fontId="83" fillId="41" borderId="58" xfId="0" applyNumberFormat="1" applyFont="1" applyFill="1" applyBorder="1" applyAlignment="1" applyProtection="1">
      <alignment horizontal="center"/>
      <protection/>
    </xf>
    <xf numFmtId="0" fontId="82" fillId="37" borderId="57" xfId="0" applyFont="1" applyFill="1" applyBorder="1" applyAlignment="1" applyProtection="1">
      <alignment horizontal="center" textRotation="90"/>
      <protection/>
    </xf>
    <xf numFmtId="0" fontId="8" fillId="0" borderId="59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0" fontId="8" fillId="0" borderId="11" xfId="0" applyFont="1" applyBorder="1" applyAlignment="1">
      <alignment textRotation="90"/>
    </xf>
    <xf numFmtId="0" fontId="71" fillId="34" borderId="11" xfId="0" applyFont="1" applyFill="1" applyBorder="1" applyAlignment="1">
      <alignment textRotation="90"/>
    </xf>
    <xf numFmtId="0" fontId="70" fillId="37" borderId="11" xfId="0" applyFont="1" applyFill="1" applyBorder="1" applyAlignment="1">
      <alignment textRotation="90"/>
    </xf>
    <xf numFmtId="0" fontId="69" fillId="33" borderId="12" xfId="0" applyFont="1" applyFill="1" applyBorder="1" applyAlignment="1">
      <alignment textRotation="90"/>
    </xf>
    <xf numFmtId="0" fontId="13" fillId="33" borderId="12" xfId="0" applyFont="1" applyFill="1" applyBorder="1" applyAlignment="1">
      <alignment textRotation="90"/>
    </xf>
    <xf numFmtId="0" fontId="14" fillId="0" borderId="60" xfId="0" applyFont="1" applyBorder="1" applyAlignment="1">
      <alignment textRotation="90"/>
    </xf>
    <xf numFmtId="0" fontId="14" fillId="37" borderId="60" xfId="0" applyFont="1" applyFill="1" applyBorder="1" applyAlignment="1">
      <alignment textRotation="90"/>
    </xf>
    <xf numFmtId="172" fontId="9" fillId="0" borderId="20" xfId="0" applyNumberFormat="1" applyFont="1" applyBorder="1" applyAlignment="1">
      <alignment horizontal="center"/>
    </xf>
    <xf numFmtId="172" fontId="13" fillId="37" borderId="21" xfId="0" applyNumberFormat="1" applyFont="1" applyFill="1" applyBorder="1" applyAlignment="1">
      <alignment horizontal="center"/>
    </xf>
    <xf numFmtId="0" fontId="13" fillId="37" borderId="12" xfId="0" applyFont="1" applyFill="1" applyBorder="1" applyAlignment="1">
      <alignment textRotation="90"/>
    </xf>
    <xf numFmtId="0" fontId="13" fillId="37" borderId="25" xfId="0" applyFont="1" applyFill="1" applyBorder="1" applyAlignment="1">
      <alignment textRotation="90"/>
    </xf>
    <xf numFmtId="172" fontId="9" fillId="33" borderId="20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 vertical="center"/>
    </xf>
    <xf numFmtId="1" fontId="9" fillId="33" borderId="21" xfId="0" applyNumberFormat="1" applyFont="1" applyFill="1" applyBorder="1" applyAlignment="1">
      <alignment horizontal="center"/>
    </xf>
    <xf numFmtId="172" fontId="70" fillId="37" borderId="10" xfId="0" applyNumberFormat="1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 textRotation="90"/>
    </xf>
    <xf numFmtId="0" fontId="15" fillId="3" borderId="11" xfId="0" applyFont="1" applyFill="1" applyBorder="1" applyAlignment="1">
      <alignment horizontal="center" textRotation="90"/>
    </xf>
    <xf numFmtId="0" fontId="84" fillId="3" borderId="11" xfId="0" applyFont="1" applyFill="1" applyBorder="1" applyAlignment="1">
      <alignment horizontal="center" textRotation="90"/>
    </xf>
    <xf numFmtId="0" fontId="15" fillId="37" borderId="11" xfId="0" applyFont="1" applyFill="1" applyBorder="1" applyAlignment="1">
      <alignment horizontal="center" textRotation="90"/>
    </xf>
    <xf numFmtId="172" fontId="78" fillId="0" borderId="20" xfId="0" applyNumberFormat="1" applyFont="1" applyFill="1" applyBorder="1" applyAlignment="1">
      <alignment horizontal="center"/>
    </xf>
    <xf numFmtId="172" fontId="74" fillId="33" borderId="21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textRotation="90"/>
    </xf>
    <xf numFmtId="0" fontId="16" fillId="37" borderId="22" xfId="0" applyFont="1" applyFill="1" applyBorder="1" applyAlignment="1">
      <alignment horizontal="center" textRotation="90"/>
    </xf>
    <xf numFmtId="0" fontId="85" fillId="37" borderId="11" xfId="0" applyFont="1" applyFill="1" applyBorder="1" applyAlignment="1">
      <alignment horizontal="center" textRotation="90"/>
    </xf>
    <xf numFmtId="0" fontId="13" fillId="37" borderId="16" xfId="0" applyFont="1" applyFill="1" applyBorder="1" applyAlignment="1">
      <alignment textRotation="90"/>
    </xf>
    <xf numFmtId="0" fontId="13" fillId="37" borderId="21" xfId="0" applyFont="1" applyFill="1" applyBorder="1" applyAlignment="1">
      <alignment textRotation="90"/>
    </xf>
    <xf numFmtId="2" fontId="73" fillId="0" borderId="19" xfId="0" applyNumberFormat="1" applyFont="1" applyBorder="1" applyAlignment="1">
      <alignment horizontal="center"/>
    </xf>
    <xf numFmtId="172" fontId="81" fillId="0" borderId="10" xfId="0" applyNumberFormat="1" applyFont="1" applyBorder="1" applyAlignment="1" applyProtection="1">
      <alignment horizontal="center"/>
      <protection/>
    </xf>
    <xf numFmtId="172" fontId="80" fillId="40" borderId="10" xfId="0" applyNumberFormat="1" applyFont="1" applyFill="1" applyBorder="1" applyAlignment="1" applyProtection="1">
      <alignment horizontal="center"/>
      <protection/>
    </xf>
    <xf numFmtId="172" fontId="80" fillId="39" borderId="10" xfId="0" applyNumberFormat="1" applyFont="1" applyFill="1" applyBorder="1" applyAlignment="1" applyProtection="1">
      <alignment horizontal="center"/>
      <protection/>
    </xf>
    <xf numFmtId="172" fontId="72" fillId="41" borderId="10" xfId="0" applyNumberFormat="1" applyFont="1" applyFill="1" applyBorder="1" applyAlignment="1" applyProtection="1">
      <alignment horizontal="center"/>
      <protection/>
    </xf>
    <xf numFmtId="172" fontId="80" fillId="41" borderId="10" xfId="0" applyNumberFormat="1" applyFont="1" applyFill="1" applyBorder="1" applyAlignment="1" applyProtection="1">
      <alignment horizontal="center"/>
      <protection/>
    </xf>
    <xf numFmtId="0" fontId="82" fillId="0" borderId="10" xfId="0" applyFont="1" applyBorder="1" applyAlignment="1" applyProtection="1">
      <alignment horizontal="center" textRotation="90"/>
      <protection/>
    </xf>
    <xf numFmtId="0" fontId="82" fillId="39" borderId="23" xfId="0" applyFont="1" applyFill="1" applyBorder="1" applyAlignment="1" applyProtection="1">
      <alignment horizontal="center" textRotation="90"/>
      <protection/>
    </xf>
    <xf numFmtId="172" fontId="81" fillId="0" borderId="15" xfId="0" applyNumberFormat="1" applyFont="1" applyBorder="1" applyAlignment="1" applyProtection="1">
      <alignment horizontal="center"/>
      <protection/>
    </xf>
    <xf numFmtId="172" fontId="80" fillId="40" borderId="15" xfId="0" applyNumberFormat="1" applyFont="1" applyFill="1" applyBorder="1" applyAlignment="1" applyProtection="1">
      <alignment horizontal="center"/>
      <protection/>
    </xf>
    <xf numFmtId="172" fontId="80" fillId="39" borderId="15" xfId="0" applyNumberFormat="1" applyFont="1" applyFill="1" applyBorder="1" applyAlignment="1" applyProtection="1">
      <alignment horizontal="center"/>
      <protection/>
    </xf>
    <xf numFmtId="172" fontId="72" fillId="41" borderId="15" xfId="0" applyNumberFormat="1" applyFont="1" applyFill="1" applyBorder="1" applyAlignment="1" applyProtection="1">
      <alignment horizontal="center"/>
      <protection/>
    </xf>
    <xf numFmtId="172" fontId="80" fillId="41" borderId="15" xfId="0" applyNumberFormat="1" applyFont="1" applyFill="1" applyBorder="1" applyAlignment="1" applyProtection="1">
      <alignment horizontal="center"/>
      <protection/>
    </xf>
    <xf numFmtId="0" fontId="82" fillId="0" borderId="15" xfId="0" applyFont="1" applyBorder="1" applyAlignment="1" applyProtection="1">
      <alignment horizontal="center" textRotation="90"/>
      <protection/>
    </xf>
    <xf numFmtId="0" fontId="82" fillId="39" borderId="19" xfId="0" applyFont="1" applyFill="1" applyBorder="1" applyAlignment="1" applyProtection="1">
      <alignment horizontal="center" textRotation="90"/>
      <protection/>
    </xf>
    <xf numFmtId="172" fontId="8" fillId="0" borderId="38" xfId="0" applyNumberFormat="1" applyFont="1" applyBorder="1" applyAlignment="1">
      <alignment/>
    </xf>
    <xf numFmtId="1" fontId="13" fillId="0" borderId="20" xfId="0" applyNumberFormat="1" applyFont="1" applyBorder="1" applyAlignment="1">
      <alignment horizontal="center"/>
    </xf>
    <xf numFmtId="2" fontId="71" fillId="0" borderId="21" xfId="0" applyNumberFormat="1" applyFont="1" applyBorder="1" applyAlignment="1">
      <alignment horizontal="center"/>
    </xf>
    <xf numFmtId="2" fontId="69" fillId="0" borderId="21" xfId="0" applyNumberFormat="1" applyFont="1" applyBorder="1" applyAlignment="1">
      <alignment horizontal="center"/>
    </xf>
    <xf numFmtId="172" fontId="8" fillId="0" borderId="36" xfId="0" applyNumberFormat="1" applyFont="1" applyBorder="1" applyAlignment="1">
      <alignment horizontal="center"/>
    </xf>
    <xf numFmtId="1" fontId="83" fillId="41" borderId="56" xfId="0" applyNumberFormat="1" applyFont="1" applyFill="1" applyBorder="1" applyAlignment="1" applyProtection="1">
      <alignment horizontal="center" vertical="center"/>
      <protection/>
    </xf>
    <xf numFmtId="0" fontId="82" fillId="37" borderId="23" xfId="0" applyFont="1" applyFill="1" applyBorder="1" applyAlignment="1" applyProtection="1">
      <alignment horizontal="center" textRotation="90"/>
      <protection/>
    </xf>
    <xf numFmtId="0" fontId="82" fillId="37" borderId="19" xfId="0" applyFont="1" applyFill="1" applyBorder="1" applyAlignment="1" applyProtection="1">
      <alignment horizontal="center" textRotation="90"/>
      <protection/>
    </xf>
    <xf numFmtId="1" fontId="9" fillId="0" borderId="21" xfId="0" applyNumberFormat="1" applyFont="1" applyBorder="1" applyAlignment="1">
      <alignment horizontal="center"/>
    </xf>
    <xf numFmtId="172" fontId="13" fillId="37" borderId="10" xfId="0" applyNumberFormat="1" applyFont="1" applyFill="1" applyBorder="1" applyAlignment="1">
      <alignment horizontal="center"/>
    </xf>
    <xf numFmtId="172" fontId="13" fillId="37" borderId="15" xfId="0" applyNumberFormat="1" applyFont="1" applyFill="1" applyBorder="1" applyAlignment="1">
      <alignment horizontal="center"/>
    </xf>
    <xf numFmtId="0" fontId="17" fillId="0" borderId="15" xfId="0" applyFont="1" applyBorder="1" applyAlignment="1">
      <alignment/>
    </xf>
    <xf numFmtId="172" fontId="8" fillId="0" borderId="61" xfId="0" applyNumberFormat="1" applyFont="1" applyBorder="1" applyAlignment="1">
      <alignment/>
    </xf>
    <xf numFmtId="172" fontId="8" fillId="37" borderId="62" xfId="0" applyNumberFormat="1" applyFont="1" applyFill="1" applyBorder="1" applyAlignment="1">
      <alignment/>
    </xf>
    <xf numFmtId="1" fontId="83" fillId="41" borderId="54" xfId="0" applyNumberFormat="1" applyFont="1" applyFill="1" applyBorder="1" applyAlignment="1" applyProtection="1">
      <alignment horizontal="center" vertical="center"/>
      <protection/>
    </xf>
    <xf numFmtId="1" fontId="83" fillId="41" borderId="54" xfId="0" applyNumberFormat="1" applyFont="1" applyFill="1" applyBorder="1" applyAlignment="1" applyProtection="1">
      <alignment horizontal="center"/>
      <protection/>
    </xf>
    <xf numFmtId="172" fontId="8" fillId="33" borderId="18" xfId="0" applyNumberFormat="1" applyFont="1" applyFill="1" applyBorder="1" applyAlignment="1">
      <alignment/>
    </xf>
    <xf numFmtId="172" fontId="9" fillId="0" borderId="10" xfId="0" applyNumberFormat="1" applyFont="1" applyBorder="1" applyAlignment="1">
      <alignment horizontal="center"/>
    </xf>
    <xf numFmtId="172" fontId="8" fillId="33" borderId="1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79" fillId="0" borderId="0" xfId="0" applyNumberFormat="1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72" fillId="36" borderId="0" xfId="0" applyNumberFormat="1" applyFont="1" applyFill="1" applyBorder="1" applyAlignment="1">
      <alignment horizontal="center"/>
    </xf>
    <xf numFmtId="172" fontId="13" fillId="36" borderId="0" xfId="0" applyNumberFormat="1" applyFont="1" applyFill="1" applyBorder="1" applyAlignment="1">
      <alignment horizontal="center"/>
    </xf>
    <xf numFmtId="2" fontId="73" fillId="0" borderId="0" xfId="0" applyNumberFormat="1" applyFont="1" applyBorder="1" applyAlignment="1">
      <alignment horizontal="center"/>
    </xf>
    <xf numFmtId="172" fontId="8" fillId="33" borderId="0" xfId="0" applyNumberFormat="1" applyFont="1" applyFill="1" applyBorder="1" applyAlignment="1">
      <alignment horizontal="center"/>
    </xf>
    <xf numFmtId="172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2" fontId="13" fillId="34" borderId="0" xfId="0" applyNumberFormat="1" applyFont="1" applyFill="1" applyBorder="1" applyAlignment="1">
      <alignment horizontal="center"/>
    </xf>
    <xf numFmtId="172" fontId="80" fillId="39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 horizontal="center" textRotation="90"/>
    </xf>
    <xf numFmtId="0" fontId="14" fillId="37" borderId="0" xfId="0" applyFont="1" applyFill="1" applyBorder="1" applyAlignment="1">
      <alignment horizontal="center" textRotation="90"/>
    </xf>
    <xf numFmtId="17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2" fontId="71" fillId="0" borderId="0" xfId="0" applyNumberFormat="1" applyFont="1" applyBorder="1" applyAlignment="1">
      <alignment horizontal="center"/>
    </xf>
    <xf numFmtId="2" fontId="6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3" fillId="38" borderId="0" xfId="0" applyNumberFormat="1" applyFont="1" applyFill="1" applyBorder="1" applyAlignment="1">
      <alignment horizontal="center"/>
    </xf>
    <xf numFmtId="2" fontId="77" fillId="33" borderId="0" xfId="0" applyNumberFormat="1" applyFont="1" applyFill="1" applyBorder="1" applyAlignment="1">
      <alignment horizontal="center"/>
    </xf>
    <xf numFmtId="172" fontId="81" fillId="0" borderId="0" xfId="0" applyNumberFormat="1" applyFont="1" applyBorder="1" applyAlignment="1" applyProtection="1">
      <alignment horizontal="center"/>
      <protection/>
    </xf>
    <xf numFmtId="172" fontId="80" fillId="40" borderId="0" xfId="0" applyNumberFormat="1" applyFont="1" applyFill="1" applyBorder="1" applyAlignment="1" applyProtection="1">
      <alignment horizontal="center"/>
      <protection/>
    </xf>
    <xf numFmtId="172" fontId="72" fillId="41" borderId="0" xfId="0" applyNumberFormat="1" applyFont="1" applyFill="1" applyBorder="1" applyAlignment="1" applyProtection="1">
      <alignment horizontal="center"/>
      <protection/>
    </xf>
    <xf numFmtId="172" fontId="80" fillId="41" borderId="0" xfId="0" applyNumberFormat="1" applyFont="1" applyFill="1" applyBorder="1" applyAlignment="1" applyProtection="1">
      <alignment horizontal="center"/>
      <protection/>
    </xf>
    <xf numFmtId="0" fontId="82" fillId="0" borderId="0" xfId="0" applyFont="1" applyBorder="1" applyAlignment="1" applyProtection="1">
      <alignment horizontal="center" textRotation="90"/>
      <protection/>
    </xf>
    <xf numFmtId="0" fontId="82" fillId="39" borderId="0" xfId="0" applyFont="1" applyFill="1" applyBorder="1" applyAlignment="1" applyProtection="1">
      <alignment horizontal="center" textRotation="90"/>
      <protection/>
    </xf>
    <xf numFmtId="0" fontId="82" fillId="37" borderId="0" xfId="0" applyFont="1" applyFill="1" applyBorder="1" applyAlignment="1" applyProtection="1">
      <alignment horizontal="center" textRotation="90"/>
      <protection/>
    </xf>
    <xf numFmtId="172" fontId="13" fillId="37" borderId="0" xfId="0" applyNumberFormat="1" applyFont="1" applyFill="1" applyBorder="1" applyAlignment="1">
      <alignment horizontal="center"/>
    </xf>
    <xf numFmtId="172" fontId="70" fillId="37" borderId="0" xfId="0" applyNumberFormat="1" applyFont="1" applyFill="1" applyBorder="1" applyAlignment="1">
      <alignment horizontal="center"/>
    </xf>
    <xf numFmtId="172" fontId="8" fillId="33" borderId="18" xfId="0" applyNumberFormat="1" applyFont="1" applyFill="1" applyBorder="1" applyAlignment="1">
      <alignment/>
    </xf>
    <xf numFmtId="172" fontId="86" fillId="33" borderId="63" xfId="0" applyNumberFormat="1" applyFont="1" applyFill="1" applyBorder="1" applyAlignment="1">
      <alignment horizontal="center"/>
    </xf>
    <xf numFmtId="0" fontId="86" fillId="0" borderId="46" xfId="0" applyFont="1" applyBorder="1" applyAlignment="1">
      <alignment/>
    </xf>
    <xf numFmtId="0" fontId="87" fillId="0" borderId="35" xfId="0" applyFont="1" applyFill="1" applyBorder="1" applyAlignment="1">
      <alignment/>
    </xf>
    <xf numFmtId="172" fontId="8" fillId="0" borderId="36" xfId="0" applyNumberFormat="1" applyFont="1" applyBorder="1" applyAlignment="1">
      <alignment/>
    </xf>
    <xf numFmtId="1" fontId="13" fillId="0" borderId="36" xfId="0" applyNumberFormat="1" applyFont="1" applyBorder="1" applyAlignment="1">
      <alignment horizontal="center"/>
    </xf>
    <xf numFmtId="2" fontId="71" fillId="0" borderId="15" xfId="0" applyNumberFormat="1" applyFont="1" applyBorder="1" applyAlignment="1">
      <alignment horizontal="center"/>
    </xf>
    <xf numFmtId="2" fontId="69" fillId="0" borderId="15" xfId="0" applyNumberFormat="1" applyFont="1" applyBorder="1" applyAlignment="1">
      <alignment horizontal="center"/>
    </xf>
    <xf numFmtId="172" fontId="86" fillId="0" borderId="20" xfId="0" applyNumberFormat="1" applyFont="1" applyBorder="1" applyAlignment="1">
      <alignment horizontal="center"/>
    </xf>
    <xf numFmtId="0" fontId="86" fillId="0" borderId="21" xfId="0" applyFont="1" applyBorder="1" applyAlignment="1">
      <alignment horizontal="center"/>
    </xf>
    <xf numFmtId="0" fontId="86" fillId="33" borderId="21" xfId="0" applyFont="1" applyFill="1" applyBorder="1" applyAlignment="1">
      <alignment horizontal="center"/>
    </xf>
    <xf numFmtId="172" fontId="86" fillId="0" borderId="21" xfId="0" applyNumberFormat="1" applyFont="1" applyBorder="1" applyAlignment="1">
      <alignment horizontal="center"/>
    </xf>
    <xf numFmtId="172" fontId="71" fillId="34" borderId="21" xfId="0" applyNumberFormat="1" applyFont="1" applyFill="1" applyBorder="1" applyAlignment="1">
      <alignment horizontal="center"/>
    </xf>
    <xf numFmtId="172" fontId="86" fillId="36" borderId="21" xfId="0" applyNumberFormat="1" applyFont="1" applyFill="1" applyBorder="1" applyAlignment="1">
      <alignment horizontal="center"/>
    </xf>
    <xf numFmtId="172" fontId="71" fillId="39" borderId="21" xfId="0" applyNumberFormat="1" applyFont="1" applyFill="1" applyBorder="1" applyAlignment="1" applyProtection="1">
      <alignment horizontal="center"/>
      <protection/>
    </xf>
    <xf numFmtId="172" fontId="8" fillId="33" borderId="10" xfId="0" applyNumberFormat="1" applyFont="1" applyFill="1" applyBorder="1" applyAlignment="1">
      <alignment horizontal="center"/>
    </xf>
    <xf numFmtId="172" fontId="79" fillId="0" borderId="21" xfId="0" applyNumberFormat="1" applyFont="1" applyFill="1" applyBorder="1" applyAlignment="1">
      <alignment horizontal="center"/>
    </xf>
    <xf numFmtId="172" fontId="74" fillId="33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textRotation="90"/>
    </xf>
    <xf numFmtId="0" fontId="16" fillId="37" borderId="23" xfId="0" applyFont="1" applyFill="1" applyBorder="1" applyAlignment="1">
      <alignment horizontal="center" textRotation="90"/>
    </xf>
    <xf numFmtId="172" fontId="74" fillId="33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textRotation="90"/>
    </xf>
    <xf numFmtId="0" fontId="16" fillId="37" borderId="19" xfId="0" applyFont="1" applyFill="1" applyBorder="1" applyAlignment="1">
      <alignment horizontal="center" textRotation="90"/>
    </xf>
    <xf numFmtId="0" fontId="79" fillId="0" borderId="35" xfId="0" applyFont="1" applyBorder="1" applyAlignment="1">
      <alignment/>
    </xf>
    <xf numFmtId="172" fontId="79" fillId="0" borderId="36" xfId="0" applyNumberFormat="1" applyFont="1" applyBorder="1" applyAlignment="1">
      <alignment/>
    </xf>
    <xf numFmtId="0" fontId="79" fillId="0" borderId="15" xfId="0" applyFont="1" applyBorder="1" applyAlignment="1">
      <alignment/>
    </xf>
    <xf numFmtId="172" fontId="79" fillId="0" borderId="15" xfId="0" applyNumberFormat="1" applyFont="1" applyBorder="1" applyAlignment="1">
      <alignment horizontal="center"/>
    </xf>
    <xf numFmtId="172" fontId="70" fillId="34" borderId="15" xfId="0" applyNumberFormat="1" applyFont="1" applyFill="1" applyBorder="1" applyAlignment="1">
      <alignment horizontal="center"/>
    </xf>
    <xf numFmtId="172" fontId="70" fillId="39" borderId="15" xfId="0" applyNumberFormat="1" applyFont="1" applyFill="1" applyBorder="1" applyAlignment="1" applyProtection="1">
      <alignment horizontal="center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697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28"/>
  <sheetViews>
    <sheetView tabSelected="1" zoomScale="90" zoomScaleNormal="90" zoomScalePageLayoutView="0" workbookViewId="0" topLeftCell="A1">
      <pane xSplit="5" ySplit="1" topLeftCell="HD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S2" sqref="HS2"/>
    </sheetView>
  </sheetViews>
  <sheetFormatPr defaultColWidth="9.140625" defaultRowHeight="12.75"/>
  <cols>
    <col min="1" max="1" width="5.28125" style="3" customWidth="1"/>
    <col min="2" max="2" width="13.57421875" style="4" customWidth="1"/>
    <col min="3" max="3" width="17.140625" style="3" customWidth="1"/>
    <col min="4" max="4" width="24.140625" style="1" customWidth="1"/>
    <col min="5" max="5" width="10.7109375" style="1" customWidth="1"/>
    <col min="6" max="6" width="11.421875" style="1" customWidth="1"/>
    <col min="7" max="7" width="15.8515625" style="1" customWidth="1"/>
    <col min="8" max="8" width="11.28125" style="3" customWidth="1"/>
    <col min="9" max="9" width="28.140625" style="3" customWidth="1"/>
    <col min="10" max="10" width="4.7109375" style="1" customWidth="1"/>
    <col min="11" max="11" width="4.7109375" style="3" customWidth="1"/>
    <col min="12" max="17" width="4.7109375" style="1" customWidth="1"/>
    <col min="18" max="28" width="4.28125" style="1" customWidth="1"/>
    <col min="29" max="39" width="4.421875" style="1" customWidth="1"/>
    <col min="40" max="50" width="4.28125" style="1" customWidth="1"/>
    <col min="51" max="61" width="4.421875" style="1" customWidth="1"/>
    <col min="62" max="94" width="4.28125" style="1" customWidth="1"/>
    <col min="95" max="105" width="4.57421875" style="1" customWidth="1"/>
    <col min="106" max="106" width="5.28125" style="1" customWidth="1"/>
    <col min="107" max="107" width="5.7109375" style="1" customWidth="1"/>
    <col min="108" max="108" width="6.00390625" style="1" customWidth="1"/>
    <col min="109" max="109" width="11.8515625" style="1" customWidth="1"/>
    <col min="110" max="110" width="5.00390625" style="1" customWidth="1"/>
    <col min="111" max="111" width="6.7109375" style="1" customWidth="1"/>
    <col min="112" max="112" width="11.28125" style="1" customWidth="1"/>
    <col min="113" max="113" width="10.8515625" style="1" customWidth="1"/>
    <col min="114" max="122" width="4.421875" style="1" customWidth="1"/>
    <col min="123" max="123" width="4.140625" style="1" customWidth="1"/>
    <col min="124" max="124" width="4.28125" style="1" customWidth="1"/>
    <col min="125" max="146" width="4.421875" style="1" customWidth="1"/>
    <col min="147" max="150" width="4.7109375" style="1" customWidth="1"/>
    <col min="151" max="151" width="4.28125" style="1" customWidth="1"/>
    <col min="152" max="156" width="4.7109375" style="1" customWidth="1"/>
    <col min="157" max="179" width="4.421875" style="1" customWidth="1"/>
    <col min="180" max="191" width="4.28125" style="1" customWidth="1"/>
    <col min="192" max="192" width="4.28125" style="3" customWidth="1"/>
    <col min="193" max="212" width="4.28125" style="1" customWidth="1"/>
    <col min="213" max="213" width="4.421875" style="1" customWidth="1"/>
    <col min="214" max="221" width="4.57421875" style="1" customWidth="1"/>
    <col min="222" max="222" width="4.8515625" style="1" customWidth="1"/>
    <col min="223" max="223" width="5.7109375" style="1" customWidth="1"/>
    <col min="224" max="224" width="6.28125" style="1" customWidth="1"/>
    <col min="225" max="16384" width="9.140625" style="1" customWidth="1"/>
  </cols>
  <sheetData>
    <row r="1" spans="1:224" s="9" customFormat="1" ht="180" customHeight="1">
      <c r="A1" s="6" t="s">
        <v>0</v>
      </c>
      <c r="B1" s="11" t="s">
        <v>2</v>
      </c>
      <c r="C1" s="7" t="s">
        <v>1</v>
      </c>
      <c r="D1" s="7" t="s">
        <v>3</v>
      </c>
      <c r="E1" s="8" t="s">
        <v>4</v>
      </c>
      <c r="F1" s="6" t="s">
        <v>5</v>
      </c>
      <c r="G1" s="6" t="s">
        <v>6</v>
      </c>
      <c r="H1" s="6" t="s">
        <v>7</v>
      </c>
      <c r="I1" s="7" t="s">
        <v>13</v>
      </c>
      <c r="J1" s="23" t="s">
        <v>42</v>
      </c>
      <c r="K1" s="19" t="s">
        <v>14</v>
      </c>
      <c r="L1" s="20" t="s">
        <v>15</v>
      </c>
      <c r="M1" s="24" t="s">
        <v>16</v>
      </c>
      <c r="N1" s="23" t="s">
        <v>43</v>
      </c>
      <c r="O1" s="19" t="s">
        <v>17</v>
      </c>
      <c r="P1" s="20" t="s">
        <v>18</v>
      </c>
      <c r="Q1" s="25" t="s">
        <v>19</v>
      </c>
      <c r="R1" s="27" t="s">
        <v>10</v>
      </c>
      <c r="S1" s="28" t="s">
        <v>20</v>
      </c>
      <c r="T1" s="28" t="s">
        <v>21</v>
      </c>
      <c r="U1" s="29" t="s">
        <v>22</v>
      </c>
      <c r="V1" s="30" t="s">
        <v>44</v>
      </c>
      <c r="W1" s="230" t="s">
        <v>44</v>
      </c>
      <c r="X1" s="31" t="s">
        <v>23</v>
      </c>
      <c r="Y1" s="32" t="s">
        <v>24</v>
      </c>
      <c r="Z1" s="33" t="s">
        <v>25</v>
      </c>
      <c r="AA1" s="34" t="s">
        <v>44</v>
      </c>
      <c r="AB1" s="35" t="s">
        <v>44</v>
      </c>
      <c r="AC1" s="27" t="s">
        <v>10</v>
      </c>
      <c r="AD1" s="28" t="s">
        <v>46</v>
      </c>
      <c r="AE1" s="28" t="s">
        <v>47</v>
      </c>
      <c r="AF1" s="29" t="s">
        <v>48</v>
      </c>
      <c r="AG1" s="30" t="s">
        <v>45</v>
      </c>
      <c r="AH1" s="230" t="s">
        <v>45</v>
      </c>
      <c r="AI1" s="31" t="s">
        <v>49</v>
      </c>
      <c r="AJ1" s="32" t="s">
        <v>50</v>
      </c>
      <c r="AK1" s="33" t="s">
        <v>51</v>
      </c>
      <c r="AL1" s="34" t="s">
        <v>52</v>
      </c>
      <c r="AM1" s="41" t="s">
        <v>52</v>
      </c>
      <c r="AN1" s="42" t="s">
        <v>10</v>
      </c>
      <c r="AO1" s="43" t="s">
        <v>110</v>
      </c>
      <c r="AP1" s="43" t="s">
        <v>111</v>
      </c>
      <c r="AQ1" s="44" t="s">
        <v>112</v>
      </c>
      <c r="AR1" s="45" t="s">
        <v>113</v>
      </c>
      <c r="AS1" s="229" t="s">
        <v>113</v>
      </c>
      <c r="AT1" s="46" t="s">
        <v>114</v>
      </c>
      <c r="AU1" s="47" t="s">
        <v>115</v>
      </c>
      <c r="AV1" s="48" t="s">
        <v>116</v>
      </c>
      <c r="AW1" s="49" t="s">
        <v>117</v>
      </c>
      <c r="AX1" s="53" t="s">
        <v>117</v>
      </c>
      <c r="AY1" s="42" t="s">
        <v>10</v>
      </c>
      <c r="AZ1" s="43" t="s">
        <v>118</v>
      </c>
      <c r="BA1" s="43" t="s">
        <v>119</v>
      </c>
      <c r="BB1" s="44" t="s">
        <v>120</v>
      </c>
      <c r="BC1" s="45" t="s">
        <v>121</v>
      </c>
      <c r="BD1" s="229" t="s">
        <v>121</v>
      </c>
      <c r="BE1" s="46" t="s">
        <v>122</v>
      </c>
      <c r="BF1" s="47" t="s">
        <v>123</v>
      </c>
      <c r="BG1" s="48" t="s">
        <v>124</v>
      </c>
      <c r="BH1" s="49" t="s">
        <v>125</v>
      </c>
      <c r="BI1" s="50" t="s">
        <v>126</v>
      </c>
      <c r="BJ1" s="42" t="s">
        <v>10</v>
      </c>
      <c r="BK1" s="43" t="s">
        <v>31</v>
      </c>
      <c r="BL1" s="43" t="s">
        <v>32</v>
      </c>
      <c r="BM1" s="44" t="s">
        <v>33</v>
      </c>
      <c r="BN1" s="45" t="s">
        <v>26</v>
      </c>
      <c r="BO1" s="229" t="s">
        <v>26</v>
      </c>
      <c r="BP1" s="46" t="s">
        <v>27</v>
      </c>
      <c r="BQ1" s="47" t="s">
        <v>28</v>
      </c>
      <c r="BR1" s="48" t="s">
        <v>29</v>
      </c>
      <c r="BS1" s="49" t="s">
        <v>30</v>
      </c>
      <c r="BT1" s="53" t="s">
        <v>30</v>
      </c>
      <c r="BU1" s="42" t="s">
        <v>10</v>
      </c>
      <c r="BV1" s="43" t="s">
        <v>127</v>
      </c>
      <c r="BW1" s="43" t="s">
        <v>128</v>
      </c>
      <c r="BX1" s="44" t="s">
        <v>129</v>
      </c>
      <c r="BY1" s="45" t="s">
        <v>157</v>
      </c>
      <c r="BZ1" s="229" t="s">
        <v>157</v>
      </c>
      <c r="CA1" s="46" t="s">
        <v>131</v>
      </c>
      <c r="CB1" s="47" t="s">
        <v>132</v>
      </c>
      <c r="CC1" s="48" t="s">
        <v>133</v>
      </c>
      <c r="CD1" s="49" t="s">
        <v>130</v>
      </c>
      <c r="CE1" s="53" t="s">
        <v>130</v>
      </c>
      <c r="CF1" s="42" t="s">
        <v>10</v>
      </c>
      <c r="CG1" s="43" t="s">
        <v>134</v>
      </c>
      <c r="CH1" s="43" t="s">
        <v>135</v>
      </c>
      <c r="CI1" s="44" t="s">
        <v>136</v>
      </c>
      <c r="CJ1" s="45" t="s">
        <v>137</v>
      </c>
      <c r="CK1" s="229" t="s">
        <v>137</v>
      </c>
      <c r="CL1" s="46" t="s">
        <v>138</v>
      </c>
      <c r="CM1" s="47" t="s">
        <v>139</v>
      </c>
      <c r="CN1" s="48" t="s">
        <v>140</v>
      </c>
      <c r="CO1" s="49" t="s">
        <v>141</v>
      </c>
      <c r="CP1" s="53" t="s">
        <v>141</v>
      </c>
      <c r="CQ1" s="42" t="s">
        <v>10</v>
      </c>
      <c r="CR1" s="43" t="s">
        <v>34</v>
      </c>
      <c r="CS1" s="43" t="s">
        <v>35</v>
      </c>
      <c r="CT1" s="44" t="s">
        <v>36</v>
      </c>
      <c r="CU1" s="45" t="s">
        <v>41</v>
      </c>
      <c r="CV1" s="171" t="s">
        <v>41</v>
      </c>
      <c r="CW1" s="46" t="s">
        <v>37</v>
      </c>
      <c r="CX1" s="47" t="s">
        <v>38</v>
      </c>
      <c r="CY1" s="48" t="s">
        <v>39</v>
      </c>
      <c r="CZ1" s="49" t="s">
        <v>40</v>
      </c>
      <c r="DA1" s="53" t="s">
        <v>40</v>
      </c>
      <c r="DB1" s="70" t="s">
        <v>53</v>
      </c>
      <c r="DC1" s="71" t="s">
        <v>54</v>
      </c>
      <c r="DD1" s="72" t="s">
        <v>55</v>
      </c>
      <c r="DE1" s="73" t="s">
        <v>156</v>
      </c>
      <c r="DF1" s="74" t="s">
        <v>56</v>
      </c>
      <c r="DG1" s="75" t="s">
        <v>57</v>
      </c>
      <c r="DH1" s="73" t="s">
        <v>58</v>
      </c>
      <c r="DI1" s="73" t="s">
        <v>81</v>
      </c>
      <c r="DJ1" s="42" t="s">
        <v>10</v>
      </c>
      <c r="DK1" s="43" t="s">
        <v>162</v>
      </c>
      <c r="DL1" s="43" t="s">
        <v>163</v>
      </c>
      <c r="DM1" s="44" t="s">
        <v>164</v>
      </c>
      <c r="DN1" s="45" t="s">
        <v>165</v>
      </c>
      <c r="DO1" s="171" t="s">
        <v>166</v>
      </c>
      <c r="DP1" s="46" t="s">
        <v>167</v>
      </c>
      <c r="DQ1" s="47" t="s">
        <v>168</v>
      </c>
      <c r="DR1" s="48" t="s">
        <v>169</v>
      </c>
      <c r="DS1" s="49" t="s">
        <v>170</v>
      </c>
      <c r="DT1" s="53" t="s">
        <v>170</v>
      </c>
      <c r="DU1" s="174" t="s">
        <v>10</v>
      </c>
      <c r="DV1" s="175" t="s">
        <v>171</v>
      </c>
      <c r="DW1" s="175" t="s">
        <v>172</v>
      </c>
      <c r="DX1" s="176" t="s">
        <v>173</v>
      </c>
      <c r="DY1" s="177" t="s">
        <v>178</v>
      </c>
      <c r="DZ1" s="178" t="s">
        <v>174</v>
      </c>
      <c r="EA1" s="179" t="s">
        <v>175</v>
      </c>
      <c r="EB1" s="180" t="s">
        <v>176</v>
      </c>
      <c r="EC1" s="180" t="s">
        <v>174</v>
      </c>
      <c r="ED1" s="181" t="s">
        <v>177</v>
      </c>
      <c r="EE1" s="182" t="s">
        <v>177</v>
      </c>
      <c r="EF1" s="174" t="s">
        <v>10</v>
      </c>
      <c r="EG1" s="175" t="s">
        <v>158</v>
      </c>
      <c r="EH1" s="175" t="s">
        <v>159</v>
      </c>
      <c r="EI1" s="176" t="s">
        <v>160</v>
      </c>
      <c r="EJ1" s="177" t="s">
        <v>179</v>
      </c>
      <c r="EK1" s="178" t="s">
        <v>180</v>
      </c>
      <c r="EL1" s="179" t="s">
        <v>181</v>
      </c>
      <c r="EM1" s="180" t="s">
        <v>182</v>
      </c>
      <c r="EN1" s="180" t="s">
        <v>180</v>
      </c>
      <c r="EO1" s="181" t="s">
        <v>183</v>
      </c>
      <c r="EP1" s="182" t="s">
        <v>161</v>
      </c>
      <c r="EQ1" s="174" t="s">
        <v>10</v>
      </c>
      <c r="ER1" s="175" t="s">
        <v>184</v>
      </c>
      <c r="ES1" s="175" t="s">
        <v>185</v>
      </c>
      <c r="ET1" s="176" t="s">
        <v>186</v>
      </c>
      <c r="EU1" s="177" t="s">
        <v>244</v>
      </c>
      <c r="EV1" s="178" t="s">
        <v>187</v>
      </c>
      <c r="EW1" s="179" t="s">
        <v>188</v>
      </c>
      <c r="EX1" s="180" t="s">
        <v>189</v>
      </c>
      <c r="EY1" s="180" t="s">
        <v>187</v>
      </c>
      <c r="EZ1" s="181" t="s">
        <v>190</v>
      </c>
      <c r="FA1" s="200" t="s">
        <v>190</v>
      </c>
      <c r="FB1" s="203" t="s">
        <v>10</v>
      </c>
      <c r="FC1" s="204" t="s">
        <v>191</v>
      </c>
      <c r="FD1" s="204" t="s">
        <v>192</v>
      </c>
      <c r="FE1" s="205" t="s">
        <v>193</v>
      </c>
      <c r="FF1" s="206" t="s">
        <v>194</v>
      </c>
      <c r="FG1" s="207" t="s">
        <v>194</v>
      </c>
      <c r="FH1" s="208" t="s">
        <v>195</v>
      </c>
      <c r="FI1" s="209" t="s">
        <v>196</v>
      </c>
      <c r="FJ1" s="209" t="s">
        <v>197</v>
      </c>
      <c r="FK1" s="210" t="s">
        <v>198</v>
      </c>
      <c r="FL1" s="211" t="s">
        <v>198</v>
      </c>
      <c r="FM1" s="203" t="s">
        <v>10</v>
      </c>
      <c r="FN1" s="204" t="s">
        <v>199</v>
      </c>
      <c r="FO1" s="204" t="s">
        <v>200</v>
      </c>
      <c r="FP1" s="205" t="s">
        <v>201</v>
      </c>
      <c r="FQ1" s="206" t="s">
        <v>202</v>
      </c>
      <c r="FR1" s="214" t="s">
        <v>203</v>
      </c>
      <c r="FS1" s="208" t="s">
        <v>204</v>
      </c>
      <c r="FT1" s="209" t="s">
        <v>205</v>
      </c>
      <c r="FU1" s="209" t="s">
        <v>203</v>
      </c>
      <c r="FV1" s="209" t="s">
        <v>206</v>
      </c>
      <c r="FW1" s="215" t="s">
        <v>207</v>
      </c>
      <c r="FX1" s="203" t="s">
        <v>10</v>
      </c>
      <c r="FY1" s="204" t="s">
        <v>208</v>
      </c>
      <c r="FZ1" s="204" t="s">
        <v>209</v>
      </c>
      <c r="GA1" s="205" t="s">
        <v>210</v>
      </c>
      <c r="GB1" s="206" t="s">
        <v>214</v>
      </c>
      <c r="GC1" s="214" t="s">
        <v>211</v>
      </c>
      <c r="GD1" s="208" t="s">
        <v>212</v>
      </c>
      <c r="GE1" s="209" t="s">
        <v>213</v>
      </c>
      <c r="GF1" s="209" t="s">
        <v>211</v>
      </c>
      <c r="GG1" s="209" t="s">
        <v>215</v>
      </c>
      <c r="GH1" s="215" t="s">
        <v>215</v>
      </c>
      <c r="GI1" s="203" t="s">
        <v>10</v>
      </c>
      <c r="GJ1" s="204" t="s">
        <v>216</v>
      </c>
      <c r="GK1" s="204" t="s">
        <v>217</v>
      </c>
      <c r="GL1" s="205" t="s">
        <v>218</v>
      </c>
      <c r="GM1" s="206" t="s">
        <v>224</v>
      </c>
      <c r="GN1" s="207" t="s">
        <v>225</v>
      </c>
      <c r="GO1" s="208" t="s">
        <v>219</v>
      </c>
      <c r="GP1" s="209" t="s">
        <v>220</v>
      </c>
      <c r="GQ1" s="209" t="s">
        <v>221</v>
      </c>
      <c r="GR1" s="210" t="s">
        <v>222</v>
      </c>
      <c r="GS1" s="211" t="s">
        <v>223</v>
      </c>
      <c r="GT1" s="203" t="s">
        <v>10</v>
      </c>
      <c r="GU1" s="204" t="s">
        <v>226</v>
      </c>
      <c r="GV1" s="204" t="s">
        <v>227</v>
      </c>
      <c r="GW1" s="205" t="s">
        <v>228</v>
      </c>
      <c r="GX1" s="206" t="s">
        <v>229</v>
      </c>
      <c r="GY1" s="214" t="s">
        <v>230</v>
      </c>
      <c r="GZ1" s="208" t="s">
        <v>231</v>
      </c>
      <c r="HA1" s="209" t="s">
        <v>232</v>
      </c>
      <c r="HB1" s="209" t="s">
        <v>230</v>
      </c>
      <c r="HC1" s="209" t="s">
        <v>233</v>
      </c>
      <c r="HD1" s="209" t="s">
        <v>233</v>
      </c>
      <c r="HE1" s="220" t="s">
        <v>234</v>
      </c>
      <c r="HF1" s="221" t="s">
        <v>235</v>
      </c>
      <c r="HG1" s="222" t="s">
        <v>236</v>
      </c>
      <c r="HH1" s="228" t="s">
        <v>236</v>
      </c>
      <c r="HI1" s="208" t="s">
        <v>237</v>
      </c>
      <c r="HJ1" s="209" t="s">
        <v>238</v>
      </c>
      <c r="HK1" s="209" t="s">
        <v>239</v>
      </c>
      <c r="HL1" s="221" t="s">
        <v>240</v>
      </c>
      <c r="HM1" s="223" t="s">
        <v>240</v>
      </c>
      <c r="HN1" s="70" t="s">
        <v>241</v>
      </c>
      <c r="HO1" s="71" t="s">
        <v>242</v>
      </c>
      <c r="HP1" s="72" t="s">
        <v>243</v>
      </c>
    </row>
    <row r="2" spans="1:224" s="61" customFormat="1" ht="20.25" customHeight="1">
      <c r="A2" s="62">
        <v>1</v>
      </c>
      <c r="B2" s="122" t="s">
        <v>80</v>
      </c>
      <c r="C2" s="123" t="s">
        <v>142</v>
      </c>
      <c r="D2" s="124" t="s">
        <v>63</v>
      </c>
      <c r="E2" s="125" t="s">
        <v>9</v>
      </c>
      <c r="F2" s="18"/>
      <c r="G2" s="126" t="s">
        <v>88</v>
      </c>
      <c r="H2" s="142" t="s">
        <v>8</v>
      </c>
      <c r="I2" s="127" t="s">
        <v>12</v>
      </c>
      <c r="J2" s="302">
        <v>8</v>
      </c>
      <c r="K2" s="37" t="str">
        <f aca="true" t="shared" si="0" ref="K2:K12">IF(J2&gt;=8.5,"A",IF(J2&gt;=8,"B+",IF(J2&gt;=7,"B",IF(J2&gt;=6.5,"C+",IF(J2&gt;=5.5,"C",IF(J2&gt;=5,"D+",IF(J2&gt;=4,"D","F")))))))</f>
        <v>B+</v>
      </c>
      <c r="L2" s="38">
        <f aca="true" t="shared" si="1" ref="L2:L12">IF(K2="A",4,IF(K2="B+",3.5,IF(K2="B",3,IF(K2="C+",2.5,IF(K2="C",2,IF(K2="D+",1.5,IF(K2="D",1,0)))))))</f>
        <v>3.5</v>
      </c>
      <c r="M2" s="51" t="str">
        <f aca="true" t="shared" si="2" ref="M2:M12">TEXT(L2,"0.0")</f>
        <v>3.5</v>
      </c>
      <c r="N2" s="36">
        <v>5.3</v>
      </c>
      <c r="O2" s="37" t="str">
        <f>IF(N2&gt;=8.5,"A",IF(N2&gt;=8,"B+",IF(N2&gt;=7,"B",IF(N2&gt;=6.5,"C+",IF(N2&gt;=5.5,"C",IF(N2&gt;=5,"D+",IF(N2&gt;=4,"D","F")))))))</f>
        <v>D+</v>
      </c>
      <c r="P2" s="38">
        <f aca="true" t="shared" si="3" ref="P2:P14">IF(O2="A",4,IF(O2="B+",3.5,IF(O2="B",3,IF(O2="C+",2.5,IF(O2="C",2,IF(O2="D+",1.5,IF(O2="D",1,0)))))))</f>
        <v>1.5</v>
      </c>
      <c r="Q2" s="51" t="str">
        <f aca="true" t="shared" si="4" ref="Q2:Q14">TEXT(P2,"0.0")</f>
        <v>1.5</v>
      </c>
      <c r="R2" s="151">
        <v>6.7</v>
      </c>
      <c r="S2" s="148">
        <v>9</v>
      </c>
      <c r="T2" s="148"/>
      <c r="U2" s="12">
        <f>ROUND((R2*0.4+S2*0.6),1)</f>
        <v>8.1</v>
      </c>
      <c r="V2" s="13">
        <f>ROUND(MAX((R2*0.4+S2*0.6),(R2*0.4+T2*0.6)),1)</f>
        <v>8.1</v>
      </c>
      <c r="W2" s="195" t="str">
        <f>TEXT(V2,"0.0")</f>
        <v>8.1</v>
      </c>
      <c r="X2" s="37" t="str">
        <f aca="true" t="shared" si="5" ref="X2:X14">IF(V2&gt;=8.5,"A",IF(V2&gt;=8,"B+",IF(V2&gt;=7,"B",IF(V2&gt;=6.5,"C+",IF(V2&gt;=5.5,"C",IF(V2&gt;=5,"D+",IF(V2&gt;=4,"D","F")))))))</f>
        <v>B+</v>
      </c>
      <c r="Y2" s="38">
        <f aca="true" t="shared" si="6" ref="Y2:Y14">IF(X2="A",4,IF(X2="B+",3.5,IF(X2="B",3,IF(X2="C+",2.5,IF(X2="C",2,IF(X2="D+",1.5,IF(X2="D",1,0)))))))</f>
        <v>3.5</v>
      </c>
      <c r="Z2" s="38" t="str">
        <f aca="true" t="shared" si="7" ref="Z2:Z14">TEXT(Y2,"0.0")</f>
        <v>3.5</v>
      </c>
      <c r="AA2" s="39">
        <v>2</v>
      </c>
      <c r="AB2" s="40">
        <v>2</v>
      </c>
      <c r="AC2" s="66">
        <v>5.7</v>
      </c>
      <c r="AD2" s="113">
        <v>5</v>
      </c>
      <c r="AE2" s="113"/>
      <c r="AF2" s="12">
        <f>ROUND((AC2*0.4+AD2*0.6),1)</f>
        <v>5.3</v>
      </c>
      <c r="AG2" s="13">
        <f>ROUND(MAX((AC2*0.4+AD2*0.6),(AC2*0.4+AE2*0.6)),1)</f>
        <v>5.3</v>
      </c>
      <c r="AH2" s="195" t="str">
        <f>TEXT(AG2,"0.0")</f>
        <v>5.3</v>
      </c>
      <c r="AI2" s="37" t="str">
        <f aca="true" t="shared" si="8" ref="AI2:AI14">IF(AG2&gt;=8.5,"A",IF(AG2&gt;=8,"B+",IF(AG2&gt;=7,"B",IF(AG2&gt;=6.5,"C+",IF(AG2&gt;=5.5,"C",IF(AG2&gt;=5,"D+",IF(AG2&gt;=4,"D","F")))))))</f>
        <v>D+</v>
      </c>
      <c r="AJ2" s="38">
        <f aca="true" t="shared" si="9" ref="AJ2:AJ14">IF(AI2="A",4,IF(AI2="B+",3.5,IF(AI2="B",3,IF(AI2="C+",2.5,IF(AI2="C",2,IF(AI2="D+",1.5,IF(AI2="D",1,0)))))))</f>
        <v>1.5</v>
      </c>
      <c r="AK2" s="38" t="str">
        <f aca="true" t="shared" si="10" ref="AK2:AK14">TEXT(AJ2,"0.0")</f>
        <v>1.5</v>
      </c>
      <c r="AL2" s="39">
        <v>2</v>
      </c>
      <c r="AM2" s="40">
        <v>2</v>
      </c>
      <c r="AN2" s="309">
        <v>8.2</v>
      </c>
      <c r="AO2" s="310">
        <v>6</v>
      </c>
      <c r="AP2" s="311"/>
      <c r="AQ2" s="312">
        <f aca="true" t="shared" si="11" ref="AQ2:AQ12">ROUND((AN2*0.4+AO2*0.6),1)</f>
        <v>6.9</v>
      </c>
      <c r="AR2" s="313">
        <f aca="true" t="shared" si="12" ref="AR2:AR12">ROUND(MAX((AN2*0.4+AO2*0.6),(AN2*0.4+AP2*0.6)),1)</f>
        <v>6.9</v>
      </c>
      <c r="AS2" s="315" t="str">
        <f>TEXT(AR2,"0.0")</f>
        <v>6.9</v>
      </c>
      <c r="AT2" s="314" t="str">
        <f aca="true" t="shared" si="13" ref="AT2:AT12">IF(AR2&gt;=8.5,"A",IF(AR2&gt;=8,"B+",IF(AR2&gt;=7,"B",IF(AR2&gt;=6.5,"C+",IF(AR2&gt;=5.5,"C",IF(AR2&gt;=5,"D+",IF(AR2&gt;=4,"D","F")))))))</f>
        <v>C+</v>
      </c>
      <c r="AU2" s="163">
        <f aca="true" t="shared" si="14" ref="AU2:AU12">IF(AT2="A",4,IF(AT2="B+",3.5,IF(AT2="B",3,IF(AT2="C+",2.5,IF(AT2="C",2,IF(AT2="D+",1.5,IF(AT2="D",1,0)))))))</f>
        <v>2.5</v>
      </c>
      <c r="AV2" s="163" t="str">
        <f aca="true" t="shared" si="15" ref="AV2:AV12">TEXT(AU2,"0.0")</f>
        <v>2.5</v>
      </c>
      <c r="AW2" s="119">
        <v>2</v>
      </c>
      <c r="AX2" s="164">
        <v>2</v>
      </c>
      <c r="AY2" s="158">
        <v>5.4</v>
      </c>
      <c r="AZ2" s="159">
        <v>3</v>
      </c>
      <c r="BA2" s="159"/>
      <c r="BB2" s="12">
        <f aca="true" t="shared" si="16" ref="BB2:BB12">ROUND((AY2*0.4+AZ2*0.6),1)</f>
        <v>4</v>
      </c>
      <c r="BC2" s="13">
        <f aca="true" t="shared" si="17" ref="BC2:BC12">ROUND(MAX((AY2*0.4+AZ2*0.6),(AY2*0.4+BA2*0.6)),1)</f>
        <v>4</v>
      </c>
      <c r="BD2" s="173" t="str">
        <f>TEXT(BC2,"0.0")</f>
        <v>4.0</v>
      </c>
      <c r="BE2" s="37" t="str">
        <f aca="true" t="shared" si="18" ref="BE2:BE12">IF(BC2&gt;=8.5,"A",IF(BC2&gt;=8,"B+",IF(BC2&gt;=7,"B",IF(BC2&gt;=6.5,"C+",IF(BC2&gt;=5.5,"C",IF(BC2&gt;=5,"D+",IF(BC2&gt;=4,"D","F")))))))</f>
        <v>D</v>
      </c>
      <c r="BF2" s="38">
        <f aca="true" t="shared" si="19" ref="BF2:BF12">IF(BE2="A",4,IF(BE2="B+",3.5,IF(BE2="B",3,IF(BE2="C+",2.5,IF(BE2="C",2,IF(BE2="D+",1.5,IF(BE2="D",1,0)))))))</f>
        <v>1</v>
      </c>
      <c r="BG2" s="38" t="str">
        <f aca="true" t="shared" si="20" ref="BG2:BG12">TEXT(BF2,"0.0")</f>
        <v>1.0</v>
      </c>
      <c r="BH2" s="39">
        <v>2</v>
      </c>
      <c r="BI2" s="40">
        <v>2</v>
      </c>
      <c r="BJ2" s="66">
        <v>7</v>
      </c>
      <c r="BK2" s="113">
        <v>5</v>
      </c>
      <c r="BL2" s="113"/>
      <c r="BM2" s="81">
        <f>ROUND((BJ2*0.4+BK2*0.6),1)</f>
        <v>5.8</v>
      </c>
      <c r="BN2" s="82">
        <f>ROUND(MAX((BJ2*0.4+BK2*0.6),(BJ2*0.4+BL2*0.6)),1)</f>
        <v>5.8</v>
      </c>
      <c r="BO2" s="173" t="str">
        <f>TEXT(BN2,"0.0")</f>
        <v>5.8</v>
      </c>
      <c r="BP2" s="56" t="str">
        <f>IF(BN2&gt;=8.5,"A",IF(BN2&gt;=8,"B+",IF(BN2&gt;=7,"B",IF(BN2&gt;=6.5,"C+",IF(BN2&gt;=5.5,"C",IF(BN2&gt;=5,"D+",IF(BN2&gt;=4,"D","F")))))))</f>
        <v>C</v>
      </c>
      <c r="BQ2" s="57">
        <f>IF(BP2="A",4,IF(BP2="B+",3.5,IF(BP2="B",3,IF(BP2="C+",2.5,IF(BP2="C",2,IF(BP2="D+",1.5,IF(BP2="D",1,0)))))))</f>
        <v>2</v>
      </c>
      <c r="BR2" s="57" t="str">
        <f>TEXT(BQ2,"0.0")</f>
        <v>2.0</v>
      </c>
      <c r="BS2" s="119">
        <v>2</v>
      </c>
      <c r="BT2" s="83">
        <v>2</v>
      </c>
      <c r="BU2" s="99">
        <v>7.2</v>
      </c>
      <c r="BV2" s="60">
        <v>3</v>
      </c>
      <c r="BW2" s="60"/>
      <c r="BX2" s="12">
        <f>ROUND((BU2*0.4+BV2*0.6),1)</f>
        <v>4.7</v>
      </c>
      <c r="BY2" s="13">
        <f>ROUND(MAX((BU2*0.4+BV2*0.6),(BU2*0.4+BW2*0.6)),1)</f>
        <v>4.7</v>
      </c>
      <c r="BZ2" s="173" t="str">
        <f>TEXT(BY2,"0.0")</f>
        <v>4.7</v>
      </c>
      <c r="CA2" s="37" t="str">
        <f>IF(BY2&gt;=8.5,"A",IF(BY2&gt;=8,"B+",IF(BY2&gt;=7,"B",IF(BY2&gt;=6.5,"C+",IF(BY2&gt;=5.5,"C",IF(BY2&gt;=5,"D+",IF(BY2&gt;=4,"D","F")))))))</f>
        <v>D</v>
      </c>
      <c r="CB2" s="38">
        <f>IF(CA2="A",4,IF(CA2="B+",3.5,IF(CA2="B",3,IF(CA2="C+",2.5,IF(CA2="C",2,IF(CA2="D+",1.5,IF(CA2="D",1,0)))))))</f>
        <v>1</v>
      </c>
      <c r="CC2" s="38" t="str">
        <f>TEXT(CB2,"0.0")</f>
        <v>1.0</v>
      </c>
      <c r="CD2" s="67">
        <v>2</v>
      </c>
      <c r="CE2" s="40">
        <v>2</v>
      </c>
      <c r="CF2" s="100">
        <v>7.6</v>
      </c>
      <c r="CG2" s="60">
        <v>5</v>
      </c>
      <c r="CH2" s="60"/>
      <c r="CI2" s="12">
        <f>ROUND((CF2*0.4+CG2*0.6),1)</f>
        <v>6</v>
      </c>
      <c r="CJ2" s="13">
        <f>ROUND(MAX((CF2*0.4+CG2*0.6),(CF2*0.4+CH2*0.6)),1)</f>
        <v>6</v>
      </c>
      <c r="CK2" s="173" t="str">
        <f>TEXT(CJ2,"0.0")</f>
        <v>6.0</v>
      </c>
      <c r="CL2" s="37" t="str">
        <f aca="true" t="shared" si="21" ref="CL2:CL14">IF(CJ2&gt;=8.5,"A",IF(CJ2&gt;=8,"B+",IF(CJ2&gt;=7,"B",IF(CJ2&gt;=6.5,"C+",IF(CJ2&gt;=5.5,"C",IF(CJ2&gt;=5,"D+",IF(CJ2&gt;=4,"D","F")))))))</f>
        <v>C</v>
      </c>
      <c r="CM2" s="38">
        <f aca="true" t="shared" si="22" ref="CM2:CM14">IF(CL2="A",4,IF(CL2="B+",3.5,IF(CL2="B",3,IF(CL2="C+",2.5,IF(CL2="C",2,IF(CL2="D+",1.5,IF(CL2="D",1,0)))))))</f>
        <v>2</v>
      </c>
      <c r="CN2" s="38" t="str">
        <f aca="true" t="shared" si="23" ref="CN2:CN14">TEXT(CM2,"0.0")</f>
        <v>2.0</v>
      </c>
      <c r="CO2" s="67">
        <v>2</v>
      </c>
      <c r="CP2" s="40">
        <v>2</v>
      </c>
      <c r="CQ2" s="58">
        <v>7.3</v>
      </c>
      <c r="CR2" s="60">
        <v>8</v>
      </c>
      <c r="CS2" s="60"/>
      <c r="CT2" s="12">
        <f aca="true" t="shared" si="24" ref="CT2:CT7">ROUND((CQ2*0.4+CR2*0.6),1)</f>
        <v>7.7</v>
      </c>
      <c r="CU2" s="13">
        <f aca="true" t="shared" si="25" ref="CU2:CU7">ROUND(MAX((CQ2*0.4+CR2*0.6),(CQ2*0.4+CS2*0.6)),1)</f>
        <v>7.7</v>
      </c>
      <c r="CV2" s="173" t="str">
        <f>TEXT(CU2,"0.0")</f>
        <v>7.7</v>
      </c>
      <c r="CW2" s="37" t="str">
        <f aca="true" t="shared" si="26" ref="CW2:CW7">IF(CU2&gt;=8.5,"A",IF(CU2&gt;=8,"B+",IF(CU2&gt;=7,"B",IF(CU2&gt;=6.5,"C+",IF(CU2&gt;=5.5,"C",IF(CU2&gt;=5,"D+",IF(CU2&gt;=4,"D","F")))))))</f>
        <v>B</v>
      </c>
      <c r="CX2" s="38">
        <f aca="true" t="shared" si="27" ref="CX2:CX7">IF(CW2="A",4,IF(CW2="B+",3.5,IF(CW2="B",3,IF(CW2="C+",2.5,IF(CW2="C",2,IF(CW2="D+",1.5,IF(CW2="D",1,0)))))))</f>
        <v>3</v>
      </c>
      <c r="CY2" s="38" t="str">
        <f aca="true" t="shared" si="28" ref="CY2:CY7">TEXT(CX2,"0.0")</f>
        <v>3.0</v>
      </c>
      <c r="CZ2" s="67">
        <v>1</v>
      </c>
      <c r="DA2" s="40">
        <v>1</v>
      </c>
      <c r="DB2" s="76">
        <f>AA2+AL2+AW2+BH2+BS2+CD2+CO2+CZ2</f>
        <v>15</v>
      </c>
      <c r="DC2" s="77">
        <f>(Y2*AA2+AJ2*AL2+AU2*AW2+BF2*BH2+BQ2*BS2+CB2*CD2+CM2*CO2+CX2*CZ2)/DB2</f>
        <v>2</v>
      </c>
      <c r="DD2" s="78" t="str">
        <f>TEXT(DC2,"0.00")</f>
        <v>2.00</v>
      </c>
      <c r="DE2" s="2" t="str">
        <f>IF(AND(DC2&lt;0.8),"Cảnh báo KQHT","Lên lớp")</f>
        <v>Lên lớp</v>
      </c>
      <c r="DF2" s="79">
        <f>AB2+AM2+AX2+BI2+BT2+CE2+CP2+DA2</f>
        <v>15</v>
      </c>
      <c r="DG2" s="80">
        <f>(Y2*AB2+AJ2*AM2+AU2*AX2+BF2*BI2+BQ2*BT2+CB2*CE2+CM2*CP2+CX2*DA2)/DF2</f>
        <v>2</v>
      </c>
      <c r="DH2" s="2" t="str">
        <f>IF(AND(DG2&lt;1.2),"Cảnh báo KQHT","Lên lớp")</f>
        <v>Lên lớp</v>
      </c>
      <c r="DI2" s="86"/>
      <c r="DJ2" s="158">
        <v>8</v>
      </c>
      <c r="DK2" s="159">
        <v>5</v>
      </c>
      <c r="DL2" s="159"/>
      <c r="DM2" s="160">
        <f>ROUND((DJ2*0.4+DK2*0.6),1)</f>
        <v>6.2</v>
      </c>
      <c r="DN2" s="161">
        <f>ROUND(MAX((DJ2*0.4+DK2*0.6),(DJ2*0.4+DL2*0.6)),1)</f>
        <v>6.2</v>
      </c>
      <c r="DO2" s="173" t="str">
        <f>TEXT(DN2,"0.0")</f>
        <v>6.2</v>
      </c>
      <c r="DP2" s="162" t="str">
        <f>IF(DN2&gt;=8.5,"A",IF(DN2&gt;=8,"B+",IF(DN2&gt;=7,"B",IF(DN2&gt;=6.5,"C+",IF(DN2&gt;=5.5,"C",IF(DN2&gt;=5,"D+",IF(DN2&gt;=4,"D","F")))))))</f>
        <v>C</v>
      </c>
      <c r="DQ2" s="163">
        <f>IF(DP2="A",4,IF(DP2="B+",3.5,IF(DP2="B",3,IF(DP2="C+",2.5,IF(DP2="C",2,IF(DP2="D+",1.5,IF(DP2="D",1,0)))))))</f>
        <v>2</v>
      </c>
      <c r="DR2" s="163" t="str">
        <f>TEXT(DQ2,"0.0")</f>
        <v>2.0</v>
      </c>
      <c r="DS2" s="119">
        <v>2</v>
      </c>
      <c r="DT2" s="164">
        <v>2</v>
      </c>
      <c r="DU2" s="183">
        <v>7.8</v>
      </c>
      <c r="DV2" s="260">
        <v>6</v>
      </c>
      <c r="DW2" s="261"/>
      <c r="DX2" s="184">
        <f>ROUND((DU2*0.4+DV2*0.6),1)</f>
        <v>6.7</v>
      </c>
      <c r="DY2" s="185">
        <f>ROUND(MAX((DU2*0.4+DV2*0.6),(DU2*0.4+DW2*0.6)),1)</f>
        <v>6.7</v>
      </c>
      <c r="DZ2" s="186" t="str">
        <f>TEXT(DY2,"0.0")</f>
        <v>6.7</v>
      </c>
      <c r="EA2" s="187" t="str">
        <f>IF(DY2&gt;=8.5,"A",IF(DY2&gt;=8,"B+",IF(DY2&gt;=7,"B",IF(DY2&gt;=6.5,"C+",IF(DY2&gt;=5.5,"C",IF(DY2&gt;=5,"D+",IF(DY2&gt;=4,"D","F")))))))</f>
        <v>C+</v>
      </c>
      <c r="EB2" s="188">
        <f>IF(EA2="A",4,IF(EA2="B+",3.5,IF(EA2="B",3,IF(EA2="C+",2.5,IF(EA2="C",2,IF(EA2="D+",1.5,IF(EA2="D",1,0)))))))</f>
        <v>2.5</v>
      </c>
      <c r="EC2" s="188" t="str">
        <f>TEXT(EB2,"0.0")</f>
        <v>2.5</v>
      </c>
      <c r="ED2" s="189">
        <v>2</v>
      </c>
      <c r="EE2" s="190">
        <v>2</v>
      </c>
      <c r="EF2" s="201">
        <v>7.2</v>
      </c>
      <c r="EG2" s="191">
        <v>9</v>
      </c>
      <c r="EH2" s="192"/>
      <c r="EI2" s="193">
        <f>ROUND((EF2*0.4+EG2*0.6),1)</f>
        <v>8.3</v>
      </c>
      <c r="EJ2" s="194">
        <f>ROUND(MAX((EF2*0.4+EG2*0.6),(EF2*0.4+EH2*0.6)),1)</f>
        <v>8.3</v>
      </c>
      <c r="EK2" s="195" t="str">
        <f>TEXT(EJ2,"0.0")</f>
        <v>8.3</v>
      </c>
      <c r="EL2" s="196" t="str">
        <f>IF(EJ2&gt;=8.5,"A",IF(EJ2&gt;=8,"B+",IF(EJ2&gt;=7,"B",IF(EJ2&gt;=6.5,"C+",IF(EJ2&gt;=5.5,"C",IF(EJ2&gt;=5,"D+",IF(EJ2&gt;=4,"D","F")))))))</f>
        <v>B+</v>
      </c>
      <c r="EM2" s="197">
        <f>IF(EL2="A",4,IF(EL2="B+",3.5,IF(EL2="B",3,IF(EL2="C+",2.5,IF(EL2="C",2,IF(EL2="D+",1.5,IF(EL2="D",1,0)))))))</f>
        <v>3.5</v>
      </c>
      <c r="EN2" s="197" t="str">
        <f>TEXT(EM2,"0.0")</f>
        <v>3.5</v>
      </c>
      <c r="EO2" s="198">
        <v>2</v>
      </c>
      <c r="EP2" s="199">
        <v>2</v>
      </c>
      <c r="EQ2" s="201">
        <v>6.7</v>
      </c>
      <c r="ER2" s="251">
        <v>6</v>
      </c>
      <c r="ES2" s="192"/>
      <c r="ET2" s="193">
        <f>ROUND((EQ2*0.4+ER2*0.6),1)</f>
        <v>6.3</v>
      </c>
      <c r="EU2" s="194">
        <f>ROUND(MAX((EQ2*0.4+ER2*0.6),(EQ2*0.4+ES2*0.6)),1)</f>
        <v>6.3</v>
      </c>
      <c r="EV2" s="195" t="str">
        <f>TEXT(EU2,"0.0")</f>
        <v>6.3</v>
      </c>
      <c r="EW2" s="196" t="str">
        <f>IF(EU2&gt;=8.5,"A",IF(EU2&gt;=8,"B+",IF(EU2&gt;=7,"B",IF(EU2&gt;=6.5,"C+",IF(EU2&gt;=5.5,"C",IF(EU2&gt;=5,"D+",IF(EU2&gt;=4,"D","F")))))))</f>
        <v>C</v>
      </c>
      <c r="EX2" s="197">
        <f>IF(EW2="A",4,IF(EW2="B+",3.5,IF(EW2="B",3,IF(EW2="C+",2.5,IF(EW2="C",2,IF(EW2="D+",1.5,IF(EW2="D",1,0)))))))</f>
        <v>2</v>
      </c>
      <c r="EY2" s="197" t="str">
        <f>TEXT(EX2,"0.0")</f>
        <v>2.0</v>
      </c>
      <c r="EZ2" s="198">
        <v>4</v>
      </c>
      <c r="FA2" s="202">
        <v>4</v>
      </c>
      <c r="FB2" s="212">
        <v>6.8</v>
      </c>
      <c r="FC2" s="254">
        <v>7</v>
      </c>
      <c r="FD2" s="254"/>
      <c r="FE2" s="160">
        <f>ROUND((FB2*0.4+FC2*0.6),1)</f>
        <v>6.9</v>
      </c>
      <c r="FF2" s="161">
        <f>ROUND(MAX((FB2*0.4+FC2*0.6),(FB2*0.4+FD2*0.6)),1)</f>
        <v>6.9</v>
      </c>
      <c r="FG2" s="213" t="str">
        <f>TEXT(FF2,"0.0")</f>
        <v>6.9</v>
      </c>
      <c r="FH2" s="162" t="str">
        <f>IF(FF2&gt;=8.5,"A",IF(FF2&gt;=8,"B+",IF(FF2&gt;=7,"B",IF(FF2&gt;=6.5,"C+",IF(FF2&gt;=5.5,"C",IF(FF2&gt;=5,"D+",IF(FF2&gt;=4,"D","F")))))))</f>
        <v>C+</v>
      </c>
      <c r="FI2" s="163">
        <f>IF(FH2="A",4,IF(FH2="B+",3.5,IF(FH2="B",3,IF(FH2="C+",2.5,IF(FH2="C",2,IF(FH2="D+",1.5,IF(FH2="D",1,0)))))))</f>
        <v>2.5</v>
      </c>
      <c r="FJ2" s="163" t="str">
        <f>TEXT(FI2,"0.0")</f>
        <v>2.5</v>
      </c>
      <c r="FK2" s="119">
        <v>2</v>
      </c>
      <c r="FL2" s="164">
        <v>2</v>
      </c>
      <c r="FM2" s="216">
        <v>6.8</v>
      </c>
      <c r="FN2" s="217">
        <v>5</v>
      </c>
      <c r="FO2" s="218"/>
      <c r="FP2" s="160">
        <f>ROUND((FM2*0.4+FN2*0.6),1)</f>
        <v>5.7</v>
      </c>
      <c r="FQ2" s="161">
        <f>ROUND(MAX((FM2*0.4+FN2*0.6),(FM2*0.4+FO2*0.6)),1)</f>
        <v>5.7</v>
      </c>
      <c r="FR2" s="213" t="str">
        <f>TEXT(FQ2,"0.0")</f>
        <v>5.7</v>
      </c>
      <c r="FS2" s="162" t="str">
        <f>IF(FQ2&gt;=8.5,"A",IF(FQ2&gt;=8,"B+",IF(FQ2&gt;=7,"B",IF(FQ2&gt;=6.5,"C+",IF(FQ2&gt;=5.5,"C",IF(FQ2&gt;=5,"D+",IF(FQ2&gt;=4,"D","F")))))))</f>
        <v>C</v>
      </c>
      <c r="FT2" s="163">
        <f>IF(FS2="A",4,IF(FS2="B+",3.5,IF(FS2="B",3,IF(FS2="C+",2.5,IF(FS2="C",2,IF(FS2="D+",1.5,IF(FS2="D",1,0)))))))</f>
        <v>2</v>
      </c>
      <c r="FU2" s="163" t="str">
        <f>TEXT(FT2,"0.0")</f>
        <v>2.0</v>
      </c>
      <c r="FV2" s="119">
        <v>2</v>
      </c>
      <c r="FW2" s="164">
        <v>2</v>
      </c>
      <c r="FX2" s="216">
        <v>6.6</v>
      </c>
      <c r="FY2" s="217">
        <v>5</v>
      </c>
      <c r="FZ2" s="218"/>
      <c r="GA2" s="160">
        <f>ROUND((FX2*0.4+FY2*0.6),1)</f>
        <v>5.6</v>
      </c>
      <c r="GB2" s="161">
        <f>ROUND(MAX((FX2*0.4+FY2*0.6),(FX2*0.4+FZ2*0.6)),1)</f>
        <v>5.6</v>
      </c>
      <c r="GC2" s="213" t="str">
        <f>TEXT(GB2,"0.0")</f>
        <v>5.6</v>
      </c>
      <c r="GD2" s="162" t="str">
        <f>IF(GB2&gt;=8.5,"A",IF(GB2&gt;=8,"B+",IF(GB2&gt;=7,"B",IF(GB2&gt;=6.5,"C+",IF(GB2&gt;=5.5,"C",IF(GB2&gt;=5,"D+",IF(GB2&gt;=4,"D","F")))))))</f>
        <v>C</v>
      </c>
      <c r="GE2" s="163">
        <f>IF(GD2="A",4,IF(GD2="B+",3.5,IF(GD2="B",3,IF(GD2="C+",2.5,IF(GD2="C",2,IF(GD2="D+",1.5,IF(GD2="D",1,0)))))))</f>
        <v>2</v>
      </c>
      <c r="GF2" s="163" t="str">
        <f>TEXT(GE2,"0.0")</f>
        <v>2.0</v>
      </c>
      <c r="GG2" s="119">
        <v>1</v>
      </c>
      <c r="GH2" s="164">
        <v>1</v>
      </c>
      <c r="GI2" s="151">
        <v>7.5</v>
      </c>
      <c r="GJ2" s="114">
        <v>6</v>
      </c>
      <c r="GK2" s="263"/>
      <c r="GL2" s="12">
        <f>ROUND((GI2*0.4+GJ2*0.6),1)</f>
        <v>6.6</v>
      </c>
      <c r="GM2" s="13">
        <f>ROUND(MAX((GI2*0.4+GJ2*0.6),(GI2*0.4+GK2*0.6)),1)</f>
        <v>6.6</v>
      </c>
      <c r="GN2" s="219" t="str">
        <f>TEXT(GM2,"0.0")</f>
        <v>6.6</v>
      </c>
      <c r="GO2" s="37" t="str">
        <f>IF(GM2&gt;=8.5,"A",IF(GM2&gt;=8,"B+",IF(GM2&gt;=7,"B",IF(GM2&gt;=6.5,"C+",IF(GM2&gt;=5.5,"C",IF(GM2&gt;=5,"D+",IF(GM2&gt;=4,"D","F")))))))</f>
        <v>C+</v>
      </c>
      <c r="GP2" s="38">
        <f>IF(GO2="A",4,IF(GO2="B+",3.5,IF(GO2="B",3,IF(GO2="C+",2.5,IF(GO2="C",2,IF(GO2="D+",1.5,IF(GO2="D",1,0)))))))</f>
        <v>2.5</v>
      </c>
      <c r="GQ2" s="38" t="str">
        <f>TEXT(GP2,"0.0")</f>
        <v>2.5</v>
      </c>
      <c r="GR2" s="39">
        <v>3</v>
      </c>
      <c r="GS2" s="40">
        <v>3</v>
      </c>
      <c r="GT2" s="216">
        <v>6.6</v>
      </c>
      <c r="GU2" s="217">
        <v>5</v>
      </c>
      <c r="GV2" s="218"/>
      <c r="GW2" s="160">
        <f>ROUND((GT2*0.4+GU2*0.6),1)</f>
        <v>5.6</v>
      </c>
      <c r="GX2" s="161">
        <f>ROUND(MAX((GT2*0.4+GU2*0.6),(GT2*0.4+GV2*0.6)),1)</f>
        <v>5.6</v>
      </c>
      <c r="GY2" s="213" t="str">
        <f>TEXT(GX2,"0.0")</f>
        <v>5.6</v>
      </c>
      <c r="GZ2" s="162" t="str">
        <f>IF(GX2&gt;=8.5,"A",IF(GX2&gt;=8,"B+",IF(GX2&gt;=7,"B",IF(GX2&gt;=6.5,"C+",IF(GX2&gt;=5.5,"C",IF(GX2&gt;=5,"D+",IF(GX2&gt;=4,"D","F")))))))</f>
        <v>C</v>
      </c>
      <c r="HA2" s="163">
        <f>IF(GZ2="A",4,IF(GZ2="B+",3.5,IF(GZ2="B",3,IF(GZ2="C+",2.5,IF(GZ2="C",2,IF(GZ2="D+",1.5,IF(GZ2="D",1,0)))))))</f>
        <v>2</v>
      </c>
      <c r="HB2" s="163" t="str">
        <f>TEXT(HA2,"0.0")</f>
        <v>2.0</v>
      </c>
      <c r="HC2" s="119">
        <v>1</v>
      </c>
      <c r="HD2" s="164">
        <v>1</v>
      </c>
      <c r="HE2" s="224">
        <v>7.8</v>
      </c>
      <c r="HF2" s="317">
        <v>7.3</v>
      </c>
      <c r="HG2" s="225">
        <f>ROUND((HE2*0.4+HF2*0.6),1)</f>
        <v>7.5</v>
      </c>
      <c r="HH2" s="213" t="str">
        <f>TEXT(HG2,"0.0")</f>
        <v>7.5</v>
      </c>
      <c r="HI2" s="162" t="str">
        <f>IF(HG2&gt;=8.5,"A",IF(HG2&gt;=8,"B+",IF(HG2&gt;=7,"B",IF(HG2&gt;=6.5,"C+",IF(HG2&gt;=5.5,"C",IF(HG2&gt;=5,"D+",IF(HG2&gt;=4,"D","F")))))))</f>
        <v>B</v>
      </c>
      <c r="HJ2" s="163">
        <f>IF(HI2="A",4,IF(HI2="B+",3.5,IF(HI2="B",3,IF(HI2="C+",2.5,IF(HI2="C",2,IF(HI2="D+",1.5,IF(HI2="D",1,0)))))))</f>
        <v>3</v>
      </c>
      <c r="HK2" s="163" t="str">
        <f>TEXT(HJ2,"0.0")</f>
        <v>3.0</v>
      </c>
      <c r="HL2" s="226">
        <v>5</v>
      </c>
      <c r="HM2" s="227">
        <v>5</v>
      </c>
      <c r="HN2" s="247">
        <f>HL2+HC2+GR2+GG2+FV2+FK2+EZ2+EO2+ED2+DS2</f>
        <v>24</v>
      </c>
      <c r="HO2" s="248">
        <f>(HJ2*HL2+HC2*HA2+GR2*GP2+GG2*GE2+FV2*FT2+FK2*FI2+EZ2*EX2+EO2*EM2+ED2*EB2+DS2*DQ2)/HN2</f>
        <v>2.4791666666666665</v>
      </c>
      <c r="HP2" s="249" t="str">
        <f>TEXT(HO2,"0.00")</f>
        <v>2.48</v>
      </c>
    </row>
    <row r="3" spans="1:224" ht="19.5" customHeight="1">
      <c r="A3" s="62">
        <v>2</v>
      </c>
      <c r="B3" s="122" t="s">
        <v>80</v>
      </c>
      <c r="C3" s="123" t="s">
        <v>143</v>
      </c>
      <c r="D3" s="124" t="s">
        <v>64</v>
      </c>
      <c r="E3" s="125" t="s">
        <v>9</v>
      </c>
      <c r="F3" s="18"/>
      <c r="G3" s="128" t="s">
        <v>89</v>
      </c>
      <c r="H3" s="143" t="s">
        <v>8</v>
      </c>
      <c r="I3" s="127" t="s">
        <v>102</v>
      </c>
      <c r="J3" s="258">
        <v>7</v>
      </c>
      <c r="K3" s="94" t="str">
        <f t="shared" si="0"/>
        <v>B</v>
      </c>
      <c r="L3" s="95">
        <f t="shared" si="1"/>
        <v>3</v>
      </c>
      <c r="M3" s="96" t="str">
        <f t="shared" si="2"/>
        <v>3.0</v>
      </c>
      <c r="N3" s="170">
        <v>5.7</v>
      </c>
      <c r="O3" s="37" t="str">
        <f aca="true" t="shared" si="29" ref="O3:O14">IF(N3&gt;=8.5,"A",IF(N3&gt;=8,"B+",IF(N3&gt;=7,"B",IF(N3&gt;=6.5,"C+",IF(N3&gt;=5.5,"C",IF(N3&gt;=5,"D+",IF(N3&gt;=4,"D","F")))))))</f>
        <v>C</v>
      </c>
      <c r="P3" s="38">
        <f t="shared" si="3"/>
        <v>2</v>
      </c>
      <c r="Q3" s="51" t="str">
        <f t="shared" si="4"/>
        <v>2.0</v>
      </c>
      <c r="R3" s="152">
        <v>6</v>
      </c>
      <c r="S3" s="148">
        <v>6</v>
      </c>
      <c r="T3" s="148"/>
      <c r="U3" s="12">
        <f aca="true" t="shared" si="30" ref="U3:U14">ROUND((R3*0.4+S3*0.6),1)</f>
        <v>6</v>
      </c>
      <c r="V3" s="13">
        <f aca="true" t="shared" si="31" ref="V3:V14">ROUND(MAX((R3*0.4+S3*0.6),(R3*0.4+T3*0.6)),1)</f>
        <v>6</v>
      </c>
      <c r="W3" s="234" t="str">
        <f aca="true" t="shared" si="32" ref="W3:W14">TEXT(V3,"0.0")</f>
        <v>6.0</v>
      </c>
      <c r="X3" s="37" t="str">
        <f t="shared" si="5"/>
        <v>C</v>
      </c>
      <c r="Y3" s="38">
        <f t="shared" si="6"/>
        <v>2</v>
      </c>
      <c r="Z3" s="38" t="str">
        <f t="shared" si="7"/>
        <v>2.0</v>
      </c>
      <c r="AA3" s="39">
        <v>2</v>
      </c>
      <c r="AB3" s="40">
        <v>2</v>
      </c>
      <c r="AC3" s="26">
        <v>7</v>
      </c>
      <c r="AD3" s="114">
        <v>6</v>
      </c>
      <c r="AE3" s="114"/>
      <c r="AF3" s="12">
        <f aca="true" t="shared" si="33" ref="AF3:AF14">ROUND((AC3*0.4+AD3*0.6),1)</f>
        <v>6.4</v>
      </c>
      <c r="AG3" s="13">
        <f aca="true" t="shared" si="34" ref="AG3:AG14">ROUND(MAX((AC3*0.4+AD3*0.6),(AC3*0.4+AE3*0.6)),1)</f>
        <v>6.4</v>
      </c>
      <c r="AH3" s="234" t="str">
        <f aca="true" t="shared" si="35" ref="AH3:AH14">TEXT(AG3,"0.0")</f>
        <v>6.4</v>
      </c>
      <c r="AI3" s="37" t="str">
        <f t="shared" si="8"/>
        <v>C</v>
      </c>
      <c r="AJ3" s="38">
        <f t="shared" si="9"/>
        <v>2</v>
      </c>
      <c r="AK3" s="38" t="str">
        <f t="shared" si="10"/>
        <v>2.0</v>
      </c>
      <c r="AL3" s="39">
        <v>2</v>
      </c>
      <c r="AM3" s="40">
        <v>2</v>
      </c>
      <c r="AN3" s="165">
        <v>7.8</v>
      </c>
      <c r="AO3" s="63">
        <v>8</v>
      </c>
      <c r="AP3" s="18"/>
      <c r="AQ3" s="12">
        <f t="shared" si="11"/>
        <v>7.9</v>
      </c>
      <c r="AR3" s="13">
        <f t="shared" si="12"/>
        <v>7.9</v>
      </c>
      <c r="AS3" s="234" t="str">
        <f aca="true" t="shared" si="36" ref="AS3:AS14">TEXT(AR3,"0.0")</f>
        <v>7.9</v>
      </c>
      <c r="AT3" s="37" t="str">
        <f t="shared" si="13"/>
        <v>B</v>
      </c>
      <c r="AU3" s="38">
        <f t="shared" si="14"/>
        <v>3</v>
      </c>
      <c r="AV3" s="38" t="str">
        <f t="shared" si="15"/>
        <v>3.0</v>
      </c>
      <c r="AW3" s="39">
        <v>2</v>
      </c>
      <c r="AX3" s="40">
        <v>2</v>
      </c>
      <c r="AY3" s="52">
        <v>6.6</v>
      </c>
      <c r="AZ3" s="63">
        <v>5</v>
      </c>
      <c r="BA3" s="63"/>
      <c r="BB3" s="12">
        <f t="shared" si="16"/>
        <v>5.6</v>
      </c>
      <c r="BC3" s="13">
        <f t="shared" si="17"/>
        <v>5.6</v>
      </c>
      <c r="BD3" s="234" t="str">
        <f aca="true" t="shared" si="37" ref="BD3:BD14">TEXT(BC3,"0.0")</f>
        <v>5.6</v>
      </c>
      <c r="BE3" s="37" t="str">
        <f t="shared" si="18"/>
        <v>C</v>
      </c>
      <c r="BF3" s="38">
        <f t="shared" si="19"/>
        <v>2</v>
      </c>
      <c r="BG3" s="38" t="str">
        <f t="shared" si="20"/>
        <v>2.0</v>
      </c>
      <c r="BH3" s="39">
        <v>2</v>
      </c>
      <c r="BI3" s="40">
        <v>2</v>
      </c>
      <c r="BJ3" s="26">
        <v>8</v>
      </c>
      <c r="BK3" s="114">
        <v>6</v>
      </c>
      <c r="BL3" s="114"/>
      <c r="BM3" s="12">
        <f aca="true" t="shared" si="38" ref="BM3:BM12">ROUND((BJ3*0.4+BK3*0.6),1)</f>
        <v>6.8</v>
      </c>
      <c r="BN3" s="13">
        <f aca="true" t="shared" si="39" ref="BN3:BN12">ROUND(MAX((BJ3*0.4+BK3*0.6),(BJ3*0.4+BL3*0.6)),1)</f>
        <v>6.8</v>
      </c>
      <c r="BO3" s="234" t="str">
        <f aca="true" t="shared" si="40" ref="BO3:BO14">TEXT(BN3,"0.0")</f>
        <v>6.8</v>
      </c>
      <c r="BP3" s="37" t="str">
        <f aca="true" t="shared" si="41" ref="BP3:BP12">IF(BN3&gt;=8.5,"A",IF(BN3&gt;=8,"B+",IF(BN3&gt;=7,"B",IF(BN3&gt;=6.5,"C+",IF(BN3&gt;=5.5,"C",IF(BN3&gt;=5,"D+",IF(BN3&gt;=4,"D","F")))))))</f>
        <v>C+</v>
      </c>
      <c r="BQ3" s="38">
        <f aca="true" t="shared" si="42" ref="BQ3:BQ12">IF(BP3="A",4,IF(BP3="B+",3.5,IF(BP3="B",3,IF(BP3="C+",2.5,IF(BP3="C",2,IF(BP3="D+",1.5,IF(BP3="D",1,0)))))))</f>
        <v>2.5</v>
      </c>
      <c r="BR3" s="38" t="str">
        <f aca="true" t="shared" si="43" ref="BR3:BR12">TEXT(BQ3,"0.0")</f>
        <v>2.5</v>
      </c>
      <c r="BS3" s="39">
        <v>2</v>
      </c>
      <c r="BT3" s="83">
        <v>2</v>
      </c>
      <c r="BU3" s="97">
        <v>7.6</v>
      </c>
      <c r="BV3" s="60">
        <v>5</v>
      </c>
      <c r="BW3" s="60"/>
      <c r="BX3" s="12">
        <f aca="true" t="shared" si="44" ref="BX3:BX14">ROUND((BU3*0.4+BV3*0.6),1)</f>
        <v>6</v>
      </c>
      <c r="BY3" s="13">
        <f aca="true" t="shared" si="45" ref="BY3:BY14">ROUND(MAX((BU3*0.4+BV3*0.6),(BU3*0.4+BW3*0.6)),1)</f>
        <v>6</v>
      </c>
      <c r="BZ3" s="234" t="str">
        <f aca="true" t="shared" si="46" ref="BZ3:BZ14">TEXT(BY3,"0.0")</f>
        <v>6.0</v>
      </c>
      <c r="CA3" s="37" t="str">
        <f aca="true" t="shared" si="47" ref="CA3:CA14">IF(BY3&gt;=8.5,"A",IF(BY3&gt;=8,"B+",IF(BY3&gt;=7,"B",IF(BY3&gt;=6.5,"C+",IF(BY3&gt;=5.5,"C",IF(BY3&gt;=5,"D+",IF(BY3&gt;=4,"D","F")))))))</f>
        <v>C</v>
      </c>
      <c r="CB3" s="57">
        <f>IF(CA3="A",4,IF(CA3="B+",3.5,IF(CA3="B",3,IF(CA3="C+",2.5,IF(CA3="C",2,IF(CA3="D+",1.5,IF(CA3="D",1,0)))))))</f>
        <v>2</v>
      </c>
      <c r="CC3" s="57" t="str">
        <f>TEXT(CB3,"0.0")</f>
        <v>2.0</v>
      </c>
      <c r="CD3" s="67">
        <v>2</v>
      </c>
      <c r="CE3" s="40">
        <v>2</v>
      </c>
      <c r="CF3" s="84">
        <v>6.2</v>
      </c>
      <c r="CG3" s="60">
        <v>8</v>
      </c>
      <c r="CH3" s="60"/>
      <c r="CI3" s="12">
        <f aca="true" t="shared" si="48" ref="CI3:CI14">ROUND((CF3*0.4+CG3*0.6),1)</f>
        <v>7.3</v>
      </c>
      <c r="CJ3" s="13">
        <f aca="true" t="shared" si="49" ref="CJ3:CJ14">ROUND(MAX((CF3*0.4+CG3*0.6),(CF3*0.4+CH3*0.6)),1)</f>
        <v>7.3</v>
      </c>
      <c r="CK3" s="234" t="str">
        <f aca="true" t="shared" si="50" ref="CK3:CK14">TEXT(CJ3,"0.0")</f>
        <v>7.3</v>
      </c>
      <c r="CL3" s="37" t="str">
        <f t="shared" si="21"/>
        <v>B</v>
      </c>
      <c r="CM3" s="38">
        <f t="shared" si="22"/>
        <v>3</v>
      </c>
      <c r="CN3" s="38" t="str">
        <f t="shared" si="23"/>
        <v>3.0</v>
      </c>
      <c r="CO3" s="67">
        <v>2</v>
      </c>
      <c r="CP3" s="40">
        <v>2</v>
      </c>
      <c r="CQ3" s="58">
        <v>8</v>
      </c>
      <c r="CR3" s="60">
        <v>7</v>
      </c>
      <c r="CS3" s="60"/>
      <c r="CT3" s="81">
        <f t="shared" si="24"/>
        <v>7.4</v>
      </c>
      <c r="CU3" s="82">
        <f t="shared" si="25"/>
        <v>7.4</v>
      </c>
      <c r="CV3" s="234" t="str">
        <f aca="true" t="shared" si="51" ref="CV3:CV14">TEXT(CU3,"0.0")</f>
        <v>7.4</v>
      </c>
      <c r="CW3" s="56" t="str">
        <f t="shared" si="26"/>
        <v>B</v>
      </c>
      <c r="CX3" s="57">
        <f t="shared" si="27"/>
        <v>3</v>
      </c>
      <c r="CY3" s="57" t="str">
        <f t="shared" si="28"/>
        <v>3.0</v>
      </c>
      <c r="CZ3" s="67">
        <v>1</v>
      </c>
      <c r="DA3" s="83">
        <v>1</v>
      </c>
      <c r="DB3" s="76">
        <f aca="true" t="shared" si="52" ref="DB3:DB14">AA3+AL3+AW3+BH3+BS3+CD3+CO3+CZ3</f>
        <v>15</v>
      </c>
      <c r="DC3" s="77">
        <f aca="true" t="shared" si="53" ref="DC3:DC14">(Y3*AA3+AJ3*AL3+AU3*AW3+BF3*BH3+BQ3*BS3+CB3*CD3+CM3*CO3+CX3*CZ3)/DB3</f>
        <v>2.4</v>
      </c>
      <c r="DD3" s="78" t="str">
        <f aca="true" t="shared" si="54" ref="DD3:DD14">TEXT(DC3,"0.00")</f>
        <v>2.40</v>
      </c>
      <c r="DE3" s="2" t="str">
        <f aca="true" t="shared" si="55" ref="DE3:DE14">IF(AND(DC3&lt;0.8),"Cảnh báo KQHT","Lên lớp")</f>
        <v>Lên lớp</v>
      </c>
      <c r="DF3" s="79">
        <f aca="true" t="shared" si="56" ref="DF3:DF14">AB3+AM3+AX3+BI3+BT3+CE3+CP3+DA3</f>
        <v>15</v>
      </c>
      <c r="DG3" s="80">
        <f aca="true" t="shared" si="57" ref="DG3:DG14">(Y3*AB3+AJ3*AM3+AU3*AX3+BF3*BI3+BQ3*BT3+CB3*CE3+CM3*CP3+CX3*DA3)/DF3</f>
        <v>2.4</v>
      </c>
      <c r="DH3" s="2" t="str">
        <f aca="true" t="shared" si="58" ref="DH3:DH14">IF(AND(DG3&lt;1.2),"Cảnh báo KQHT","Lên lớp")</f>
        <v>Lên lớp</v>
      </c>
      <c r="DI3" s="87"/>
      <c r="DJ3" s="52">
        <v>7.7</v>
      </c>
      <c r="DK3" s="63">
        <v>8</v>
      </c>
      <c r="DL3" s="63"/>
      <c r="DM3" s="12">
        <f aca="true" t="shared" si="59" ref="DM3:DM14">ROUND((DJ3*0.4+DK3*0.6),1)</f>
        <v>7.9</v>
      </c>
      <c r="DN3" s="13">
        <f aca="true" t="shared" si="60" ref="DN3:DN14">ROUND(MAX((DJ3*0.4+DK3*0.6),(DJ3*0.4+DL3*0.6)),1)</f>
        <v>7.9</v>
      </c>
      <c r="DO3" s="234" t="str">
        <f aca="true" t="shared" si="61" ref="DO3:DO14">TEXT(DN3,"0.0")</f>
        <v>7.9</v>
      </c>
      <c r="DP3" s="37" t="str">
        <f aca="true" t="shared" si="62" ref="DP3:DP14">IF(DN3&gt;=8.5,"A",IF(DN3&gt;=8,"B+",IF(DN3&gt;=7,"B",IF(DN3&gt;=6.5,"C+",IF(DN3&gt;=5.5,"C",IF(DN3&gt;=5,"D+",IF(DN3&gt;=4,"D","F")))))))</f>
        <v>B</v>
      </c>
      <c r="DQ3" s="38">
        <f aca="true" t="shared" si="63" ref="DQ3:DQ14">IF(DP3="A",4,IF(DP3="B+",3.5,IF(DP3="B",3,IF(DP3="C+",2.5,IF(DP3="C",2,IF(DP3="D+",1.5,IF(DP3="D",1,0)))))))</f>
        <v>3</v>
      </c>
      <c r="DR3" s="38" t="str">
        <f aca="true" t="shared" si="64" ref="DR3:DR14">TEXT(DQ3,"0.0")</f>
        <v>3.0</v>
      </c>
      <c r="DS3" s="39">
        <v>2</v>
      </c>
      <c r="DT3" s="40">
        <v>2</v>
      </c>
      <c r="DU3" s="52">
        <v>7.4</v>
      </c>
      <c r="DV3" s="148">
        <v>7</v>
      </c>
      <c r="DW3" s="148"/>
      <c r="DX3" s="184">
        <f aca="true" t="shared" si="65" ref="DX3:DX14">ROUND((DU3*0.4+DV3*0.6),1)</f>
        <v>7.2</v>
      </c>
      <c r="DY3" s="185">
        <f aca="true" t="shared" si="66" ref="DY3:DY14">ROUND(MAX((DU3*0.4+DV3*0.6),(DU3*0.4+DW3*0.6)),1)</f>
        <v>7.2</v>
      </c>
      <c r="DZ3" s="186" t="str">
        <f aca="true" t="shared" si="67" ref="DZ3:DZ14">TEXT(DY3,"0.0")</f>
        <v>7.2</v>
      </c>
      <c r="EA3" s="187" t="str">
        <f aca="true" t="shared" si="68" ref="EA3:EA14">IF(DY3&gt;=8.5,"A",IF(DY3&gt;=8,"B+",IF(DY3&gt;=7,"B",IF(DY3&gt;=6.5,"C+",IF(DY3&gt;=5.5,"C",IF(DY3&gt;=5,"D+",IF(DY3&gt;=4,"D","F")))))))</f>
        <v>B</v>
      </c>
      <c r="EB3" s="188">
        <f aca="true" t="shared" si="69" ref="EB3:EB14">IF(EA3="A",4,IF(EA3="B+",3.5,IF(EA3="B",3,IF(EA3="C+",2.5,IF(EA3="C",2,IF(EA3="D+",1.5,IF(EA3="D",1,0)))))))</f>
        <v>3</v>
      </c>
      <c r="EC3" s="188" t="str">
        <f aca="true" t="shared" si="70" ref="EC3:EC14">TEXT(EB3,"0.0")</f>
        <v>3.0</v>
      </c>
      <c r="ED3" s="189">
        <v>2</v>
      </c>
      <c r="EE3" s="190">
        <v>2</v>
      </c>
      <c r="EF3" s="52">
        <v>7.6</v>
      </c>
      <c r="EG3" s="148">
        <v>7</v>
      </c>
      <c r="EH3" s="148"/>
      <c r="EI3" s="232">
        <f aca="true" t="shared" si="71" ref="EI3:EI14">ROUND((EF3*0.4+EG3*0.6),1)</f>
        <v>7.2</v>
      </c>
      <c r="EJ3" s="233">
        <f aca="true" t="shared" si="72" ref="EJ3:EJ14">ROUND(MAX((EF3*0.4+EG3*0.6),(EF3*0.4+EH3*0.6)),1)</f>
        <v>7.2</v>
      </c>
      <c r="EK3" s="234" t="str">
        <f aca="true" t="shared" si="73" ref="EK3:EK14">TEXT(EJ3,"0.0")</f>
        <v>7.2</v>
      </c>
      <c r="EL3" s="235" t="str">
        <f aca="true" t="shared" si="74" ref="EL3:EL14">IF(EJ3&gt;=8.5,"A",IF(EJ3&gt;=8,"B+",IF(EJ3&gt;=7,"B",IF(EJ3&gt;=6.5,"C+",IF(EJ3&gt;=5.5,"C",IF(EJ3&gt;=5,"D+",IF(EJ3&gt;=4,"D","F")))))))</f>
        <v>B</v>
      </c>
      <c r="EM3" s="236">
        <f aca="true" t="shared" si="75" ref="EM3:EM14">IF(EL3="A",4,IF(EL3="B+",3.5,IF(EL3="B",3,IF(EL3="C+",2.5,IF(EL3="C",2,IF(EL3="D+",1.5,IF(EL3="D",1,0)))))))</f>
        <v>3</v>
      </c>
      <c r="EN3" s="236" t="str">
        <f aca="true" t="shared" si="76" ref="EN3:EN14">TEXT(EM3,"0.0")</f>
        <v>3.0</v>
      </c>
      <c r="EO3" s="237">
        <v>2</v>
      </c>
      <c r="EP3" s="238">
        <v>2</v>
      </c>
      <c r="EQ3" s="52">
        <v>7.4</v>
      </c>
      <c r="ER3" s="148">
        <v>6</v>
      </c>
      <c r="ES3" s="148"/>
      <c r="ET3" s="232">
        <f aca="true" t="shared" si="77" ref="ET3:ET14">ROUND((EQ3*0.4+ER3*0.6),1)</f>
        <v>6.6</v>
      </c>
      <c r="EU3" s="233">
        <f aca="true" t="shared" si="78" ref="EU3:EU14">ROUND(MAX((EQ3*0.4+ER3*0.6),(EQ3*0.4+ES3*0.6)),1)</f>
        <v>6.6</v>
      </c>
      <c r="EV3" s="234" t="str">
        <f aca="true" t="shared" si="79" ref="EV3:EV14">TEXT(EU3,"0.0")</f>
        <v>6.6</v>
      </c>
      <c r="EW3" s="235" t="str">
        <f aca="true" t="shared" si="80" ref="EW3:EW14">IF(EU3&gt;=8.5,"A",IF(EU3&gt;=8,"B+",IF(EU3&gt;=7,"B",IF(EU3&gt;=6.5,"C+",IF(EU3&gt;=5.5,"C",IF(EU3&gt;=5,"D+",IF(EU3&gt;=4,"D","F")))))))</f>
        <v>C+</v>
      </c>
      <c r="EX3" s="236">
        <f aca="true" t="shared" si="81" ref="EX3:EX14">IF(EW3="A",4,IF(EW3="B+",3.5,IF(EW3="B",3,IF(EW3="C+",2.5,IF(EW3="C",2,IF(EW3="D+",1.5,IF(EW3="D",1,0)))))))</f>
        <v>2.5</v>
      </c>
      <c r="EY3" s="236" t="str">
        <f aca="true" t="shared" si="82" ref="EY3:EY14">TEXT(EX3,"0.0")</f>
        <v>2.5</v>
      </c>
      <c r="EZ3" s="237">
        <v>4</v>
      </c>
      <c r="FA3" s="252">
        <v>4</v>
      </c>
      <c r="FB3" s="52">
        <v>7.2</v>
      </c>
      <c r="FC3" s="148">
        <v>7</v>
      </c>
      <c r="FD3" s="148"/>
      <c r="FE3" s="12">
        <f aca="true" t="shared" si="83" ref="FE3:FE14">ROUND((FB3*0.4+FC3*0.6),1)</f>
        <v>7.1</v>
      </c>
      <c r="FF3" s="13">
        <f aca="true" t="shared" si="84" ref="FF3:FF14">ROUND(MAX((FB3*0.4+FC3*0.6),(FB3*0.4+FD3*0.6)),1)</f>
        <v>7.1</v>
      </c>
      <c r="FG3" s="255" t="str">
        <f aca="true" t="shared" si="85" ref="FG3:FG14">TEXT(FF3,"0.0")</f>
        <v>7.1</v>
      </c>
      <c r="FH3" s="37" t="str">
        <f aca="true" t="shared" si="86" ref="FH3:FH14">IF(FF3&gt;=8.5,"A",IF(FF3&gt;=8,"B+",IF(FF3&gt;=7,"B",IF(FF3&gt;=6.5,"C+",IF(FF3&gt;=5.5,"C",IF(FF3&gt;=5,"D+",IF(FF3&gt;=4,"D","F")))))))</f>
        <v>B</v>
      </c>
      <c r="FI3" s="38">
        <f aca="true" t="shared" si="87" ref="FI3:FI14">IF(FH3="A",4,IF(FH3="B+",3.5,IF(FH3="B",3,IF(FH3="C+",2.5,IF(FH3="C",2,IF(FH3="D+",1.5,IF(FH3="D",1,0)))))))</f>
        <v>3</v>
      </c>
      <c r="FJ3" s="38" t="str">
        <f aca="true" t="shared" si="88" ref="FJ3:FJ14">TEXT(FI3,"0.0")</f>
        <v>3.0</v>
      </c>
      <c r="FK3" s="39">
        <v>2</v>
      </c>
      <c r="FL3" s="40">
        <v>2</v>
      </c>
      <c r="FM3" s="52">
        <v>6</v>
      </c>
      <c r="FN3" s="148">
        <v>6</v>
      </c>
      <c r="FO3" s="148"/>
      <c r="FP3" s="12">
        <f aca="true" t="shared" si="89" ref="FP3:FP14">ROUND((FM3*0.4+FN3*0.6),1)</f>
        <v>6</v>
      </c>
      <c r="FQ3" s="13">
        <f aca="true" t="shared" si="90" ref="FQ3:FQ14">ROUND(MAX((FM3*0.4+FN3*0.6),(FM3*0.4+FO3*0.6)),1)</f>
        <v>6</v>
      </c>
      <c r="FR3" s="255" t="str">
        <f aca="true" t="shared" si="91" ref="FR3:FR14">TEXT(FQ3,"0.0")</f>
        <v>6.0</v>
      </c>
      <c r="FS3" s="37" t="str">
        <f aca="true" t="shared" si="92" ref="FS3:FS14">IF(FQ3&gt;=8.5,"A",IF(FQ3&gt;=8,"B+",IF(FQ3&gt;=7,"B",IF(FQ3&gt;=6.5,"C+",IF(FQ3&gt;=5.5,"C",IF(FQ3&gt;=5,"D+",IF(FQ3&gt;=4,"D","F")))))))</f>
        <v>C</v>
      </c>
      <c r="FT3" s="38">
        <f aca="true" t="shared" si="93" ref="FT3:FT14">IF(FS3="A",4,IF(FS3="B+",3.5,IF(FS3="B",3,IF(FS3="C+",2.5,IF(FS3="C",2,IF(FS3="D+",1.5,IF(FS3="D",1,0)))))))</f>
        <v>2</v>
      </c>
      <c r="FU3" s="38" t="str">
        <f aca="true" t="shared" si="94" ref="FU3:FU14">TEXT(FT3,"0.0")</f>
        <v>2.0</v>
      </c>
      <c r="FV3" s="39">
        <v>2</v>
      </c>
      <c r="FW3" s="40">
        <v>2</v>
      </c>
      <c r="FX3" s="52">
        <v>7</v>
      </c>
      <c r="FY3" s="148">
        <v>7</v>
      </c>
      <c r="FZ3" s="148"/>
      <c r="GA3" s="12">
        <f aca="true" t="shared" si="95" ref="GA3:GA14">ROUND((FX3*0.4+FY3*0.6),1)</f>
        <v>7</v>
      </c>
      <c r="GB3" s="13">
        <f aca="true" t="shared" si="96" ref="GB3:GB14">ROUND(MAX((FX3*0.4+FY3*0.6),(FX3*0.4+FZ3*0.6)),1)</f>
        <v>7</v>
      </c>
      <c r="GC3" s="255" t="str">
        <f aca="true" t="shared" si="97" ref="GC3:GC14">TEXT(GB3,"0.0")</f>
        <v>7.0</v>
      </c>
      <c r="GD3" s="37" t="str">
        <f aca="true" t="shared" si="98" ref="GD3:GD14">IF(GB3&gt;=8.5,"A",IF(GB3&gt;=8,"B+",IF(GB3&gt;=7,"B",IF(GB3&gt;=6.5,"C+",IF(GB3&gt;=5.5,"C",IF(GB3&gt;=5,"D+",IF(GB3&gt;=4,"D","F")))))))</f>
        <v>B</v>
      </c>
      <c r="GE3" s="38">
        <f aca="true" t="shared" si="99" ref="GE3:GE14">IF(GD3="A",4,IF(GD3="B+",3.5,IF(GD3="B",3,IF(GD3="C+",2.5,IF(GD3="C",2,IF(GD3="D+",1.5,IF(GD3="D",1,0)))))))</f>
        <v>3</v>
      </c>
      <c r="GF3" s="38" t="str">
        <f aca="true" t="shared" si="100" ref="GF3:GF14">TEXT(GE3,"0.0")</f>
        <v>3.0</v>
      </c>
      <c r="GG3" s="39">
        <v>1</v>
      </c>
      <c r="GH3" s="40">
        <v>1</v>
      </c>
      <c r="GI3" s="152">
        <v>7.8</v>
      </c>
      <c r="GJ3" s="12">
        <v>7.5</v>
      </c>
      <c r="GK3" s="168"/>
      <c r="GL3" s="12">
        <f aca="true" t="shared" si="101" ref="GL3:GL14">ROUND((GI3*0.4+GJ3*0.6),1)</f>
        <v>7.6</v>
      </c>
      <c r="GM3" s="13">
        <f aca="true" t="shared" si="102" ref="GM3:GM14">ROUND(MAX((GI3*0.4+GJ3*0.6),(GI3*0.4+GK3*0.6)),1)</f>
        <v>7.6</v>
      </c>
      <c r="GN3" s="219" t="str">
        <f aca="true" t="shared" si="103" ref="GN3:GN14">TEXT(GM3,"0.0")</f>
        <v>7.6</v>
      </c>
      <c r="GO3" s="37" t="str">
        <f aca="true" t="shared" si="104" ref="GO3:GO14">IF(GM3&gt;=8.5,"A",IF(GM3&gt;=8,"B+",IF(GM3&gt;=7,"B",IF(GM3&gt;=6.5,"C+",IF(GM3&gt;=5.5,"C",IF(GM3&gt;=5,"D+",IF(GM3&gt;=4,"D","F")))))))</f>
        <v>B</v>
      </c>
      <c r="GP3" s="38">
        <f aca="true" t="shared" si="105" ref="GP3:GP14">IF(GO3="A",4,IF(GO3="B+",3.5,IF(GO3="B",3,IF(GO3="C+",2.5,IF(GO3="C",2,IF(GO3="D+",1.5,IF(GO3="D",1,0)))))))</f>
        <v>3</v>
      </c>
      <c r="GQ3" s="38" t="str">
        <f aca="true" t="shared" si="106" ref="GQ3:GQ14">TEXT(GP3,"0.0")</f>
        <v>3.0</v>
      </c>
      <c r="GR3" s="39">
        <v>3</v>
      </c>
      <c r="GS3" s="40">
        <v>3</v>
      </c>
      <c r="GT3" s="52">
        <v>7.6</v>
      </c>
      <c r="GU3" s="148">
        <v>7</v>
      </c>
      <c r="GV3" s="148"/>
      <c r="GW3" s="12">
        <f aca="true" t="shared" si="107" ref="GW3:GW14">ROUND((GT3*0.4+GU3*0.6),1)</f>
        <v>7.2</v>
      </c>
      <c r="GX3" s="13">
        <f aca="true" t="shared" si="108" ref="GX3:GX14">ROUND(MAX((GT3*0.4+GU3*0.6),(GT3*0.4+GV3*0.6)),1)</f>
        <v>7.2</v>
      </c>
      <c r="GY3" s="255" t="str">
        <f aca="true" t="shared" si="109" ref="GY3:GY14">TEXT(GX3,"0.0")</f>
        <v>7.2</v>
      </c>
      <c r="GZ3" s="37" t="str">
        <f aca="true" t="shared" si="110" ref="GZ3:GZ14">IF(GX3&gt;=8.5,"A",IF(GX3&gt;=8,"B+",IF(GX3&gt;=7,"B",IF(GX3&gt;=6.5,"C+",IF(GX3&gt;=5.5,"C",IF(GX3&gt;=5,"D+",IF(GX3&gt;=4,"D","F")))))))</f>
        <v>B</v>
      </c>
      <c r="HA3" s="38">
        <f aca="true" t="shared" si="111" ref="HA3:HA14">IF(GZ3="A",4,IF(GZ3="B+",3.5,IF(GZ3="B",3,IF(GZ3="C+",2.5,IF(GZ3="C",2,IF(GZ3="D+",1.5,IF(GZ3="D",1,0)))))))</f>
        <v>3</v>
      </c>
      <c r="HB3" s="38" t="str">
        <f aca="true" t="shared" si="112" ref="HB3:HB14">TEXT(HA3,"0.0")</f>
        <v>3.0</v>
      </c>
      <c r="HC3" s="39">
        <v>1</v>
      </c>
      <c r="HD3" s="40">
        <v>1</v>
      </c>
      <c r="HE3" s="54">
        <v>8</v>
      </c>
      <c r="HF3" s="12">
        <v>7.9</v>
      </c>
      <c r="HG3" s="318">
        <f aca="true" t="shared" si="113" ref="HG3:HG14">ROUND((HE3*0.4+HF3*0.6),1)</f>
        <v>7.9</v>
      </c>
      <c r="HH3" s="255" t="str">
        <f aca="true" t="shared" si="114" ref="HH3:HH14">TEXT(HG3,"0.0")</f>
        <v>7.9</v>
      </c>
      <c r="HI3" s="37" t="str">
        <f aca="true" t="shared" si="115" ref="HI3:HI14">IF(HG3&gt;=8.5,"A",IF(HG3&gt;=8,"B+",IF(HG3&gt;=7,"B",IF(HG3&gt;=6.5,"C+",IF(HG3&gt;=5.5,"C",IF(HG3&gt;=5,"D+",IF(HG3&gt;=4,"D","F")))))))</f>
        <v>B</v>
      </c>
      <c r="HJ3" s="38">
        <f aca="true" t="shared" si="116" ref="HJ3:HJ14">IF(HI3="A",4,IF(HI3="B+",3.5,IF(HI3="B",3,IF(HI3="C+",2.5,IF(HI3="C",2,IF(HI3="D+",1.5,IF(HI3="D",1,0)))))))</f>
        <v>3</v>
      </c>
      <c r="HK3" s="38" t="str">
        <f aca="true" t="shared" si="117" ref="HK3:HK14">TEXT(HJ3,"0.0")</f>
        <v>3.0</v>
      </c>
      <c r="HL3" s="319">
        <v>5</v>
      </c>
      <c r="HM3" s="320">
        <v>5</v>
      </c>
      <c r="HN3" s="76">
        <f aca="true" t="shared" si="118" ref="HN3:HN14">HL3+HC3+GR3+GG3+FV3+FK3+EZ3+EO3+ED3+DS3</f>
        <v>24</v>
      </c>
      <c r="HO3" s="77">
        <f aca="true" t="shared" si="119" ref="HO3:HO14">(HJ3*HL3+HC3*HA3+GR3*GP3+GG3*GE3+FV3*FT3+FK3*FI3+EZ3*EX3+EO3*EM3+ED3*EB3+DS3*DQ3)/HN3</f>
        <v>2.8333333333333335</v>
      </c>
      <c r="HP3" s="78" t="str">
        <f aca="true" t="shared" si="120" ref="HP3:HP14">TEXT(HO3,"0.00")</f>
        <v>2.83</v>
      </c>
    </row>
    <row r="4" spans="1:224" s="10" customFormat="1" ht="21.75" customHeight="1">
      <c r="A4" s="62">
        <v>3</v>
      </c>
      <c r="B4" s="122" t="s">
        <v>80</v>
      </c>
      <c r="C4" s="123" t="s">
        <v>144</v>
      </c>
      <c r="D4" s="124" t="s">
        <v>65</v>
      </c>
      <c r="E4" s="125" t="s">
        <v>66</v>
      </c>
      <c r="F4" s="14"/>
      <c r="G4" s="128" t="s">
        <v>90</v>
      </c>
      <c r="H4" s="143" t="s">
        <v>8</v>
      </c>
      <c r="I4" s="127" t="s">
        <v>102</v>
      </c>
      <c r="J4" s="120">
        <v>6</v>
      </c>
      <c r="K4" s="37" t="str">
        <f t="shared" si="0"/>
        <v>C</v>
      </c>
      <c r="L4" s="38">
        <f t="shared" si="1"/>
        <v>2</v>
      </c>
      <c r="M4" s="51" t="str">
        <f t="shared" si="2"/>
        <v>2.0</v>
      </c>
      <c r="N4" s="21">
        <v>5.7</v>
      </c>
      <c r="O4" s="37" t="str">
        <f t="shared" si="29"/>
        <v>C</v>
      </c>
      <c r="P4" s="38">
        <f t="shared" si="3"/>
        <v>2</v>
      </c>
      <c r="Q4" s="51" t="str">
        <f t="shared" si="4"/>
        <v>2.0</v>
      </c>
      <c r="R4" s="153">
        <v>7.3</v>
      </c>
      <c r="S4" s="147">
        <v>5</v>
      </c>
      <c r="T4" s="147"/>
      <c r="U4" s="12">
        <f t="shared" si="30"/>
        <v>5.9</v>
      </c>
      <c r="V4" s="13">
        <f t="shared" si="31"/>
        <v>5.9</v>
      </c>
      <c r="W4" s="234" t="str">
        <f t="shared" si="32"/>
        <v>5.9</v>
      </c>
      <c r="X4" s="37" t="str">
        <f t="shared" si="5"/>
        <v>C</v>
      </c>
      <c r="Y4" s="38">
        <f t="shared" si="6"/>
        <v>2</v>
      </c>
      <c r="Z4" s="38" t="str">
        <f t="shared" si="7"/>
        <v>2.0</v>
      </c>
      <c r="AA4" s="39">
        <v>2</v>
      </c>
      <c r="AB4" s="40">
        <v>2</v>
      </c>
      <c r="AC4" s="21">
        <v>7</v>
      </c>
      <c r="AD4" s="116">
        <v>6</v>
      </c>
      <c r="AE4" s="116"/>
      <c r="AF4" s="12">
        <f t="shared" si="33"/>
        <v>6.4</v>
      </c>
      <c r="AG4" s="13">
        <f t="shared" si="34"/>
        <v>6.4</v>
      </c>
      <c r="AH4" s="234" t="str">
        <f t="shared" si="35"/>
        <v>6.4</v>
      </c>
      <c r="AI4" s="37" t="str">
        <f t="shared" si="8"/>
        <v>C</v>
      </c>
      <c r="AJ4" s="38">
        <f t="shared" si="9"/>
        <v>2</v>
      </c>
      <c r="AK4" s="38" t="str">
        <f t="shared" si="10"/>
        <v>2.0</v>
      </c>
      <c r="AL4" s="39">
        <v>2</v>
      </c>
      <c r="AM4" s="40">
        <v>2</v>
      </c>
      <c r="AN4" s="36">
        <v>8.2</v>
      </c>
      <c r="AO4" s="62">
        <v>9</v>
      </c>
      <c r="AP4" s="62"/>
      <c r="AQ4" s="12">
        <f t="shared" si="11"/>
        <v>8.7</v>
      </c>
      <c r="AR4" s="13">
        <f t="shared" si="12"/>
        <v>8.7</v>
      </c>
      <c r="AS4" s="234" t="str">
        <f t="shared" si="36"/>
        <v>8.7</v>
      </c>
      <c r="AT4" s="37" t="str">
        <f t="shared" si="13"/>
        <v>A</v>
      </c>
      <c r="AU4" s="38">
        <f t="shared" si="14"/>
        <v>4</v>
      </c>
      <c r="AV4" s="38" t="str">
        <f t="shared" si="15"/>
        <v>4.0</v>
      </c>
      <c r="AW4" s="39">
        <v>2</v>
      </c>
      <c r="AX4" s="40">
        <v>2</v>
      </c>
      <c r="AY4" s="36">
        <v>6.2</v>
      </c>
      <c r="AZ4" s="62">
        <v>8</v>
      </c>
      <c r="BA4" s="62"/>
      <c r="BB4" s="12">
        <f t="shared" si="16"/>
        <v>7.3</v>
      </c>
      <c r="BC4" s="13">
        <f t="shared" si="17"/>
        <v>7.3</v>
      </c>
      <c r="BD4" s="234" t="str">
        <f t="shared" si="37"/>
        <v>7.3</v>
      </c>
      <c r="BE4" s="37" t="str">
        <f t="shared" si="18"/>
        <v>B</v>
      </c>
      <c r="BF4" s="38">
        <f t="shared" si="19"/>
        <v>3</v>
      </c>
      <c r="BG4" s="38" t="str">
        <f t="shared" si="20"/>
        <v>3.0</v>
      </c>
      <c r="BH4" s="39">
        <v>2</v>
      </c>
      <c r="BI4" s="40">
        <v>2</v>
      </c>
      <c r="BJ4" s="111">
        <v>7.8</v>
      </c>
      <c r="BK4" s="115">
        <v>7</v>
      </c>
      <c r="BL4" s="115"/>
      <c r="BM4" s="109">
        <f t="shared" si="38"/>
        <v>7.3</v>
      </c>
      <c r="BN4" s="110">
        <f t="shared" si="39"/>
        <v>7.3</v>
      </c>
      <c r="BO4" s="234" t="str">
        <f t="shared" si="40"/>
        <v>7.3</v>
      </c>
      <c r="BP4" s="94" t="str">
        <f t="shared" si="41"/>
        <v>B</v>
      </c>
      <c r="BQ4" s="95">
        <f t="shared" si="42"/>
        <v>3</v>
      </c>
      <c r="BR4" s="95" t="str">
        <f t="shared" si="43"/>
        <v>3.0</v>
      </c>
      <c r="BS4" s="39">
        <v>2</v>
      </c>
      <c r="BT4" s="83">
        <v>2</v>
      </c>
      <c r="BU4" s="21">
        <v>7.2</v>
      </c>
      <c r="BV4" s="62">
        <v>4</v>
      </c>
      <c r="BW4" s="62"/>
      <c r="BX4" s="12">
        <f t="shared" si="44"/>
        <v>5.3</v>
      </c>
      <c r="BY4" s="13">
        <f t="shared" si="45"/>
        <v>5.3</v>
      </c>
      <c r="BZ4" s="234" t="str">
        <f t="shared" si="46"/>
        <v>5.3</v>
      </c>
      <c r="CA4" s="37" t="str">
        <f t="shared" si="47"/>
        <v>D+</v>
      </c>
      <c r="CB4" s="57">
        <f aca="true" t="shared" si="121" ref="CB4:CB12">IF(CA4="A",4,IF(CA4="B+",3.5,IF(CA4="B",3,IF(CA4="C+",2.5,IF(CA4="C",2,IF(CA4="D+",1.5,IF(CA4="D",1,0)))))))</f>
        <v>1.5</v>
      </c>
      <c r="CC4" s="57" t="str">
        <f aca="true" t="shared" si="122" ref="CC4:CC12">TEXT(CB4,"0.0")</f>
        <v>1.5</v>
      </c>
      <c r="CD4" s="67">
        <v>2</v>
      </c>
      <c r="CE4" s="40">
        <v>2</v>
      </c>
      <c r="CF4" s="68">
        <v>6</v>
      </c>
      <c r="CG4" s="62">
        <v>8</v>
      </c>
      <c r="CH4" s="62"/>
      <c r="CI4" s="12">
        <f t="shared" si="48"/>
        <v>7.2</v>
      </c>
      <c r="CJ4" s="13">
        <f t="shared" si="49"/>
        <v>7.2</v>
      </c>
      <c r="CK4" s="234" t="str">
        <f t="shared" si="50"/>
        <v>7.2</v>
      </c>
      <c r="CL4" s="37" t="str">
        <f t="shared" si="21"/>
        <v>B</v>
      </c>
      <c r="CM4" s="38">
        <f t="shared" si="22"/>
        <v>3</v>
      </c>
      <c r="CN4" s="38" t="str">
        <f t="shared" si="23"/>
        <v>3.0</v>
      </c>
      <c r="CO4" s="67">
        <v>2</v>
      </c>
      <c r="CP4" s="40">
        <v>2</v>
      </c>
      <c r="CQ4" s="36">
        <v>7</v>
      </c>
      <c r="CR4" s="62">
        <v>8</v>
      </c>
      <c r="CS4" s="62"/>
      <c r="CT4" s="12">
        <f t="shared" si="24"/>
        <v>7.6</v>
      </c>
      <c r="CU4" s="13">
        <f t="shared" si="25"/>
        <v>7.6</v>
      </c>
      <c r="CV4" s="234" t="str">
        <f t="shared" si="51"/>
        <v>7.6</v>
      </c>
      <c r="CW4" s="37" t="str">
        <f t="shared" si="26"/>
        <v>B</v>
      </c>
      <c r="CX4" s="38">
        <f t="shared" si="27"/>
        <v>3</v>
      </c>
      <c r="CY4" s="38" t="str">
        <f t="shared" si="28"/>
        <v>3.0</v>
      </c>
      <c r="CZ4" s="39">
        <v>1</v>
      </c>
      <c r="DA4" s="40">
        <v>1</v>
      </c>
      <c r="DB4" s="76">
        <f t="shared" si="52"/>
        <v>15</v>
      </c>
      <c r="DC4" s="77">
        <f t="shared" si="53"/>
        <v>2.6666666666666665</v>
      </c>
      <c r="DD4" s="78" t="str">
        <f t="shared" si="54"/>
        <v>2.67</v>
      </c>
      <c r="DE4" s="2" t="str">
        <f t="shared" si="55"/>
        <v>Lên lớp</v>
      </c>
      <c r="DF4" s="79">
        <f t="shared" si="56"/>
        <v>15</v>
      </c>
      <c r="DG4" s="80">
        <f t="shared" si="57"/>
        <v>2.6666666666666665</v>
      </c>
      <c r="DH4" s="2" t="str">
        <f t="shared" si="58"/>
        <v>Lên lớp</v>
      </c>
      <c r="DI4" s="85"/>
      <c r="DJ4" s="36">
        <v>7.3</v>
      </c>
      <c r="DK4" s="62">
        <v>8</v>
      </c>
      <c r="DL4" s="62"/>
      <c r="DM4" s="12">
        <f t="shared" si="59"/>
        <v>7.7</v>
      </c>
      <c r="DN4" s="13">
        <f t="shared" si="60"/>
        <v>7.7</v>
      </c>
      <c r="DO4" s="234" t="str">
        <f t="shared" si="61"/>
        <v>7.7</v>
      </c>
      <c r="DP4" s="37" t="str">
        <f t="shared" si="62"/>
        <v>B</v>
      </c>
      <c r="DQ4" s="38">
        <f t="shared" si="63"/>
        <v>3</v>
      </c>
      <c r="DR4" s="38" t="str">
        <f t="shared" si="64"/>
        <v>3.0</v>
      </c>
      <c r="DS4" s="39">
        <v>2</v>
      </c>
      <c r="DT4" s="40">
        <v>2</v>
      </c>
      <c r="DU4" s="36">
        <v>7.2</v>
      </c>
      <c r="DV4" s="147">
        <v>6</v>
      </c>
      <c r="DW4" s="147"/>
      <c r="DX4" s="184">
        <f t="shared" si="65"/>
        <v>6.5</v>
      </c>
      <c r="DY4" s="185">
        <f t="shared" si="66"/>
        <v>6.5</v>
      </c>
      <c r="DZ4" s="186" t="str">
        <f t="shared" si="67"/>
        <v>6.5</v>
      </c>
      <c r="EA4" s="187" t="str">
        <f t="shared" si="68"/>
        <v>C+</v>
      </c>
      <c r="EB4" s="188">
        <f t="shared" si="69"/>
        <v>2.5</v>
      </c>
      <c r="EC4" s="188" t="str">
        <f t="shared" si="70"/>
        <v>2.5</v>
      </c>
      <c r="ED4" s="189">
        <v>2</v>
      </c>
      <c r="EE4" s="190">
        <v>2</v>
      </c>
      <c r="EF4" s="36">
        <v>6.2</v>
      </c>
      <c r="EG4" s="147">
        <v>7</v>
      </c>
      <c r="EH4" s="147"/>
      <c r="EI4" s="232">
        <f t="shared" si="71"/>
        <v>6.7</v>
      </c>
      <c r="EJ4" s="233">
        <f t="shared" si="72"/>
        <v>6.7</v>
      </c>
      <c r="EK4" s="234" t="str">
        <f t="shared" si="73"/>
        <v>6.7</v>
      </c>
      <c r="EL4" s="235" t="str">
        <f t="shared" si="74"/>
        <v>C+</v>
      </c>
      <c r="EM4" s="236">
        <f t="shared" si="75"/>
        <v>2.5</v>
      </c>
      <c r="EN4" s="236" t="str">
        <f t="shared" si="76"/>
        <v>2.5</v>
      </c>
      <c r="EO4" s="237">
        <v>2</v>
      </c>
      <c r="EP4" s="238">
        <v>2</v>
      </c>
      <c r="EQ4" s="36">
        <v>6.4</v>
      </c>
      <c r="ER4" s="147">
        <v>5</v>
      </c>
      <c r="ES4" s="147"/>
      <c r="ET4" s="232">
        <f t="shared" si="77"/>
        <v>5.6</v>
      </c>
      <c r="EU4" s="233">
        <f t="shared" si="78"/>
        <v>5.6</v>
      </c>
      <c r="EV4" s="234" t="str">
        <f t="shared" si="79"/>
        <v>5.6</v>
      </c>
      <c r="EW4" s="235" t="str">
        <f t="shared" si="80"/>
        <v>C</v>
      </c>
      <c r="EX4" s="236">
        <f t="shared" si="81"/>
        <v>2</v>
      </c>
      <c r="EY4" s="236" t="str">
        <f t="shared" si="82"/>
        <v>2.0</v>
      </c>
      <c r="EZ4" s="237">
        <v>4</v>
      </c>
      <c r="FA4" s="252">
        <v>4</v>
      </c>
      <c r="FB4" s="36">
        <v>7.2</v>
      </c>
      <c r="FC4" s="147">
        <v>7</v>
      </c>
      <c r="FD4" s="147"/>
      <c r="FE4" s="12">
        <f t="shared" si="83"/>
        <v>7.1</v>
      </c>
      <c r="FF4" s="13">
        <f t="shared" si="84"/>
        <v>7.1</v>
      </c>
      <c r="FG4" s="255" t="str">
        <f t="shared" si="85"/>
        <v>7.1</v>
      </c>
      <c r="FH4" s="37" t="str">
        <f t="shared" si="86"/>
        <v>B</v>
      </c>
      <c r="FI4" s="38">
        <f t="shared" si="87"/>
        <v>3</v>
      </c>
      <c r="FJ4" s="38" t="str">
        <f t="shared" si="88"/>
        <v>3.0</v>
      </c>
      <c r="FK4" s="39">
        <v>2</v>
      </c>
      <c r="FL4" s="40">
        <v>2</v>
      </c>
      <c r="FM4" s="36">
        <v>6.6</v>
      </c>
      <c r="FN4" s="147">
        <v>6</v>
      </c>
      <c r="FO4" s="147"/>
      <c r="FP4" s="12">
        <f t="shared" si="89"/>
        <v>6.2</v>
      </c>
      <c r="FQ4" s="13">
        <f t="shared" si="90"/>
        <v>6.2</v>
      </c>
      <c r="FR4" s="255" t="str">
        <f t="shared" si="91"/>
        <v>6.2</v>
      </c>
      <c r="FS4" s="37" t="str">
        <f t="shared" si="92"/>
        <v>C</v>
      </c>
      <c r="FT4" s="38">
        <f t="shared" si="93"/>
        <v>2</v>
      </c>
      <c r="FU4" s="38" t="str">
        <f t="shared" si="94"/>
        <v>2.0</v>
      </c>
      <c r="FV4" s="39">
        <v>2</v>
      </c>
      <c r="FW4" s="40">
        <v>2</v>
      </c>
      <c r="FX4" s="36">
        <v>7.2</v>
      </c>
      <c r="FY4" s="147">
        <v>7</v>
      </c>
      <c r="FZ4" s="147"/>
      <c r="GA4" s="12">
        <f t="shared" si="95"/>
        <v>7.1</v>
      </c>
      <c r="GB4" s="13">
        <f t="shared" si="96"/>
        <v>7.1</v>
      </c>
      <c r="GC4" s="255" t="str">
        <f t="shared" si="97"/>
        <v>7.1</v>
      </c>
      <c r="GD4" s="37" t="str">
        <f t="shared" si="98"/>
        <v>B</v>
      </c>
      <c r="GE4" s="38">
        <f t="shared" si="99"/>
        <v>3</v>
      </c>
      <c r="GF4" s="38" t="str">
        <f t="shared" si="100"/>
        <v>3.0</v>
      </c>
      <c r="GG4" s="39">
        <v>1</v>
      </c>
      <c r="GH4" s="40">
        <v>1</v>
      </c>
      <c r="GI4" s="262">
        <v>7.5</v>
      </c>
      <c r="GJ4" s="147">
        <v>7</v>
      </c>
      <c r="GK4" s="264"/>
      <c r="GL4" s="12">
        <f t="shared" si="101"/>
        <v>7.2</v>
      </c>
      <c r="GM4" s="13">
        <f t="shared" si="102"/>
        <v>7.2</v>
      </c>
      <c r="GN4" s="219" t="str">
        <f t="shared" si="103"/>
        <v>7.2</v>
      </c>
      <c r="GO4" s="37" t="str">
        <f t="shared" si="104"/>
        <v>B</v>
      </c>
      <c r="GP4" s="38">
        <f t="shared" si="105"/>
        <v>3</v>
      </c>
      <c r="GQ4" s="38" t="str">
        <f t="shared" si="106"/>
        <v>3.0</v>
      </c>
      <c r="GR4" s="39">
        <v>3</v>
      </c>
      <c r="GS4" s="40">
        <v>3</v>
      </c>
      <c r="GT4" s="36">
        <v>7.2</v>
      </c>
      <c r="GU4" s="147">
        <v>6</v>
      </c>
      <c r="GV4" s="147"/>
      <c r="GW4" s="12">
        <f t="shared" si="107"/>
        <v>6.5</v>
      </c>
      <c r="GX4" s="13">
        <f t="shared" si="108"/>
        <v>6.5</v>
      </c>
      <c r="GY4" s="255" t="str">
        <f t="shared" si="109"/>
        <v>6.5</v>
      </c>
      <c r="GZ4" s="37" t="str">
        <f t="shared" si="110"/>
        <v>C+</v>
      </c>
      <c r="HA4" s="38">
        <f t="shared" si="111"/>
        <v>2.5</v>
      </c>
      <c r="HB4" s="38" t="str">
        <f t="shared" si="112"/>
        <v>2.5</v>
      </c>
      <c r="HC4" s="39">
        <v>1</v>
      </c>
      <c r="HD4" s="40">
        <v>1</v>
      </c>
      <c r="HE4" s="301">
        <v>7</v>
      </c>
      <c r="HF4" s="316">
        <v>7</v>
      </c>
      <c r="HG4" s="318">
        <f t="shared" si="113"/>
        <v>7</v>
      </c>
      <c r="HH4" s="255" t="str">
        <f t="shared" si="114"/>
        <v>7.0</v>
      </c>
      <c r="HI4" s="37" t="str">
        <f t="shared" si="115"/>
        <v>B</v>
      </c>
      <c r="HJ4" s="38">
        <f t="shared" si="116"/>
        <v>3</v>
      </c>
      <c r="HK4" s="38" t="str">
        <f t="shared" si="117"/>
        <v>3.0</v>
      </c>
      <c r="HL4" s="319">
        <v>5</v>
      </c>
      <c r="HM4" s="320">
        <v>5</v>
      </c>
      <c r="HN4" s="76">
        <f t="shared" si="118"/>
        <v>24</v>
      </c>
      <c r="HO4" s="77">
        <f t="shared" si="119"/>
        <v>2.6458333333333335</v>
      </c>
      <c r="HP4" s="78" t="str">
        <f t="shared" si="120"/>
        <v>2.65</v>
      </c>
    </row>
    <row r="5" spans="1:224" s="10" customFormat="1" ht="21.75" customHeight="1">
      <c r="A5" s="62">
        <v>4</v>
      </c>
      <c r="B5" s="122" t="s">
        <v>80</v>
      </c>
      <c r="C5" s="123" t="s">
        <v>145</v>
      </c>
      <c r="D5" s="124" t="s">
        <v>67</v>
      </c>
      <c r="E5" s="125" t="s">
        <v>68</v>
      </c>
      <c r="F5" s="14"/>
      <c r="G5" s="128" t="s">
        <v>91</v>
      </c>
      <c r="H5" s="143" t="s">
        <v>109</v>
      </c>
      <c r="I5" s="127" t="s">
        <v>103</v>
      </c>
      <c r="J5" s="120">
        <v>6</v>
      </c>
      <c r="K5" s="37" t="str">
        <f t="shared" si="0"/>
        <v>C</v>
      </c>
      <c r="L5" s="38">
        <f t="shared" si="1"/>
        <v>2</v>
      </c>
      <c r="M5" s="51" t="str">
        <f t="shared" si="2"/>
        <v>2.0</v>
      </c>
      <c r="N5" s="21">
        <v>7.3</v>
      </c>
      <c r="O5" s="37" t="str">
        <f t="shared" si="29"/>
        <v>B</v>
      </c>
      <c r="P5" s="38">
        <f t="shared" si="3"/>
        <v>3</v>
      </c>
      <c r="Q5" s="51" t="str">
        <f t="shared" si="4"/>
        <v>3.0</v>
      </c>
      <c r="R5" s="153">
        <v>7</v>
      </c>
      <c r="S5" s="147">
        <v>7</v>
      </c>
      <c r="T5" s="147"/>
      <c r="U5" s="12">
        <f t="shared" si="30"/>
        <v>7</v>
      </c>
      <c r="V5" s="13">
        <f t="shared" si="31"/>
        <v>7</v>
      </c>
      <c r="W5" s="234" t="str">
        <f t="shared" si="32"/>
        <v>7.0</v>
      </c>
      <c r="X5" s="37" t="str">
        <f t="shared" si="5"/>
        <v>B</v>
      </c>
      <c r="Y5" s="38">
        <f t="shared" si="6"/>
        <v>3</v>
      </c>
      <c r="Z5" s="38" t="str">
        <f t="shared" si="7"/>
        <v>3.0</v>
      </c>
      <c r="AA5" s="39">
        <v>2</v>
      </c>
      <c r="AB5" s="40">
        <v>2</v>
      </c>
      <c r="AC5" s="21">
        <v>7.3</v>
      </c>
      <c r="AD5" s="116">
        <v>7</v>
      </c>
      <c r="AE5" s="116"/>
      <c r="AF5" s="12">
        <f t="shared" si="33"/>
        <v>7.1</v>
      </c>
      <c r="AG5" s="13">
        <f t="shared" si="34"/>
        <v>7.1</v>
      </c>
      <c r="AH5" s="234" t="str">
        <f t="shared" si="35"/>
        <v>7.1</v>
      </c>
      <c r="AI5" s="37" t="str">
        <f t="shared" si="8"/>
        <v>B</v>
      </c>
      <c r="AJ5" s="38">
        <f t="shared" si="9"/>
        <v>3</v>
      </c>
      <c r="AK5" s="38" t="str">
        <f t="shared" si="10"/>
        <v>3.0</v>
      </c>
      <c r="AL5" s="39">
        <v>2</v>
      </c>
      <c r="AM5" s="40">
        <v>2</v>
      </c>
      <c r="AN5" s="36">
        <v>8.4</v>
      </c>
      <c r="AO5" s="62">
        <v>9</v>
      </c>
      <c r="AP5" s="62"/>
      <c r="AQ5" s="12">
        <f t="shared" si="11"/>
        <v>8.8</v>
      </c>
      <c r="AR5" s="13">
        <f t="shared" si="12"/>
        <v>8.8</v>
      </c>
      <c r="AS5" s="234" t="str">
        <f t="shared" si="36"/>
        <v>8.8</v>
      </c>
      <c r="AT5" s="37" t="str">
        <f t="shared" si="13"/>
        <v>A</v>
      </c>
      <c r="AU5" s="38">
        <f t="shared" si="14"/>
        <v>4</v>
      </c>
      <c r="AV5" s="38" t="str">
        <f t="shared" si="15"/>
        <v>4.0</v>
      </c>
      <c r="AW5" s="39">
        <v>2</v>
      </c>
      <c r="AX5" s="40">
        <v>2</v>
      </c>
      <c r="AY5" s="36">
        <v>7.4</v>
      </c>
      <c r="AZ5" s="62">
        <v>9</v>
      </c>
      <c r="BA5" s="62"/>
      <c r="BB5" s="12">
        <f t="shared" si="16"/>
        <v>8.4</v>
      </c>
      <c r="BC5" s="13">
        <f t="shared" si="17"/>
        <v>8.4</v>
      </c>
      <c r="BD5" s="234" t="str">
        <f t="shared" si="37"/>
        <v>8.4</v>
      </c>
      <c r="BE5" s="37" t="str">
        <f t="shared" si="18"/>
        <v>B+</v>
      </c>
      <c r="BF5" s="38">
        <f t="shared" si="19"/>
        <v>3.5</v>
      </c>
      <c r="BG5" s="38" t="str">
        <f t="shared" si="20"/>
        <v>3.5</v>
      </c>
      <c r="BH5" s="39">
        <v>2</v>
      </c>
      <c r="BI5" s="40">
        <v>2</v>
      </c>
      <c r="BJ5" s="21">
        <v>8.4</v>
      </c>
      <c r="BK5" s="116">
        <v>7</v>
      </c>
      <c r="BL5" s="116"/>
      <c r="BM5" s="12">
        <f t="shared" si="38"/>
        <v>7.6</v>
      </c>
      <c r="BN5" s="13">
        <f t="shared" si="39"/>
        <v>7.6</v>
      </c>
      <c r="BO5" s="234" t="str">
        <f t="shared" si="40"/>
        <v>7.6</v>
      </c>
      <c r="BP5" s="37" t="str">
        <f t="shared" si="41"/>
        <v>B</v>
      </c>
      <c r="BQ5" s="38">
        <f t="shared" si="42"/>
        <v>3</v>
      </c>
      <c r="BR5" s="38" t="str">
        <f t="shared" si="43"/>
        <v>3.0</v>
      </c>
      <c r="BS5" s="39">
        <v>2</v>
      </c>
      <c r="BT5" s="83">
        <v>2</v>
      </c>
      <c r="BU5" s="21">
        <v>7.8</v>
      </c>
      <c r="BV5" s="62">
        <v>7</v>
      </c>
      <c r="BW5" s="62"/>
      <c r="BX5" s="12">
        <f t="shared" si="44"/>
        <v>7.3</v>
      </c>
      <c r="BY5" s="13">
        <f t="shared" si="45"/>
        <v>7.3</v>
      </c>
      <c r="BZ5" s="234" t="str">
        <f t="shared" si="46"/>
        <v>7.3</v>
      </c>
      <c r="CA5" s="37" t="str">
        <f t="shared" si="47"/>
        <v>B</v>
      </c>
      <c r="CB5" s="57">
        <f t="shared" si="121"/>
        <v>3</v>
      </c>
      <c r="CC5" s="57" t="str">
        <f t="shared" si="122"/>
        <v>3.0</v>
      </c>
      <c r="CD5" s="67">
        <v>2</v>
      </c>
      <c r="CE5" s="40">
        <v>2</v>
      </c>
      <c r="CF5" s="68">
        <v>9.4</v>
      </c>
      <c r="CG5" s="62">
        <v>9</v>
      </c>
      <c r="CH5" s="62"/>
      <c r="CI5" s="12">
        <f t="shared" si="48"/>
        <v>9.2</v>
      </c>
      <c r="CJ5" s="13">
        <f t="shared" si="49"/>
        <v>9.2</v>
      </c>
      <c r="CK5" s="234" t="str">
        <f t="shared" si="50"/>
        <v>9.2</v>
      </c>
      <c r="CL5" s="37" t="str">
        <f t="shared" si="21"/>
        <v>A</v>
      </c>
      <c r="CM5" s="38">
        <f t="shared" si="22"/>
        <v>4</v>
      </c>
      <c r="CN5" s="38" t="str">
        <f t="shared" si="23"/>
        <v>4.0</v>
      </c>
      <c r="CO5" s="67">
        <v>2</v>
      </c>
      <c r="CP5" s="40">
        <v>2</v>
      </c>
      <c r="CQ5" s="36">
        <v>6.7</v>
      </c>
      <c r="CR5" s="62">
        <v>8</v>
      </c>
      <c r="CS5" s="62"/>
      <c r="CT5" s="12">
        <f t="shared" si="24"/>
        <v>7.5</v>
      </c>
      <c r="CU5" s="13">
        <f t="shared" si="25"/>
        <v>7.5</v>
      </c>
      <c r="CV5" s="234" t="str">
        <f t="shared" si="51"/>
        <v>7.5</v>
      </c>
      <c r="CW5" s="37" t="str">
        <f t="shared" si="26"/>
        <v>B</v>
      </c>
      <c r="CX5" s="38">
        <f t="shared" si="27"/>
        <v>3</v>
      </c>
      <c r="CY5" s="38" t="str">
        <f t="shared" si="28"/>
        <v>3.0</v>
      </c>
      <c r="CZ5" s="39">
        <v>1</v>
      </c>
      <c r="DA5" s="40">
        <v>1</v>
      </c>
      <c r="DB5" s="76">
        <f t="shared" si="52"/>
        <v>15</v>
      </c>
      <c r="DC5" s="77">
        <f t="shared" si="53"/>
        <v>3.3333333333333335</v>
      </c>
      <c r="DD5" s="78" t="str">
        <f t="shared" si="54"/>
        <v>3.33</v>
      </c>
      <c r="DE5" s="2" t="str">
        <f t="shared" si="55"/>
        <v>Lên lớp</v>
      </c>
      <c r="DF5" s="79">
        <f t="shared" si="56"/>
        <v>15</v>
      </c>
      <c r="DG5" s="80">
        <f t="shared" si="57"/>
        <v>3.3333333333333335</v>
      </c>
      <c r="DH5" s="2" t="str">
        <f t="shared" si="58"/>
        <v>Lên lớp</v>
      </c>
      <c r="DI5" s="85"/>
      <c r="DJ5" s="36">
        <v>8.3</v>
      </c>
      <c r="DK5" s="62">
        <v>6</v>
      </c>
      <c r="DL5" s="62"/>
      <c r="DM5" s="12">
        <f t="shared" si="59"/>
        <v>6.9</v>
      </c>
      <c r="DN5" s="13">
        <f t="shared" si="60"/>
        <v>6.9</v>
      </c>
      <c r="DO5" s="234" t="str">
        <f t="shared" si="61"/>
        <v>6.9</v>
      </c>
      <c r="DP5" s="37" t="str">
        <f t="shared" si="62"/>
        <v>C+</v>
      </c>
      <c r="DQ5" s="38">
        <f t="shared" si="63"/>
        <v>2.5</v>
      </c>
      <c r="DR5" s="38" t="str">
        <f t="shared" si="64"/>
        <v>2.5</v>
      </c>
      <c r="DS5" s="39">
        <v>2</v>
      </c>
      <c r="DT5" s="40">
        <v>2</v>
      </c>
      <c r="DU5" s="36">
        <v>9.2</v>
      </c>
      <c r="DV5" s="147">
        <v>9</v>
      </c>
      <c r="DW5" s="147"/>
      <c r="DX5" s="184">
        <f t="shared" si="65"/>
        <v>9.1</v>
      </c>
      <c r="DY5" s="185">
        <f t="shared" si="66"/>
        <v>9.1</v>
      </c>
      <c r="DZ5" s="186" t="str">
        <f t="shared" si="67"/>
        <v>9.1</v>
      </c>
      <c r="EA5" s="187" t="str">
        <f t="shared" si="68"/>
        <v>A</v>
      </c>
      <c r="EB5" s="188">
        <f t="shared" si="69"/>
        <v>4</v>
      </c>
      <c r="EC5" s="188" t="str">
        <f t="shared" si="70"/>
        <v>4.0</v>
      </c>
      <c r="ED5" s="189">
        <v>2</v>
      </c>
      <c r="EE5" s="190">
        <v>2</v>
      </c>
      <c r="EF5" s="36">
        <v>8.4</v>
      </c>
      <c r="EG5" s="147">
        <v>9</v>
      </c>
      <c r="EH5" s="147"/>
      <c r="EI5" s="232">
        <f t="shared" si="71"/>
        <v>8.8</v>
      </c>
      <c r="EJ5" s="233">
        <f t="shared" si="72"/>
        <v>8.8</v>
      </c>
      <c r="EK5" s="234" t="str">
        <f t="shared" si="73"/>
        <v>8.8</v>
      </c>
      <c r="EL5" s="235" t="str">
        <f t="shared" si="74"/>
        <v>A</v>
      </c>
      <c r="EM5" s="236">
        <f t="shared" si="75"/>
        <v>4</v>
      </c>
      <c r="EN5" s="236" t="str">
        <f t="shared" si="76"/>
        <v>4.0</v>
      </c>
      <c r="EO5" s="237">
        <v>2</v>
      </c>
      <c r="EP5" s="238">
        <v>2</v>
      </c>
      <c r="EQ5" s="36">
        <v>8.3</v>
      </c>
      <c r="ER5" s="147">
        <v>9</v>
      </c>
      <c r="ES5" s="147"/>
      <c r="ET5" s="232">
        <f t="shared" si="77"/>
        <v>8.7</v>
      </c>
      <c r="EU5" s="233">
        <f t="shared" si="78"/>
        <v>8.7</v>
      </c>
      <c r="EV5" s="234" t="str">
        <f t="shared" si="79"/>
        <v>8.7</v>
      </c>
      <c r="EW5" s="235" t="str">
        <f t="shared" si="80"/>
        <v>A</v>
      </c>
      <c r="EX5" s="236">
        <f t="shared" si="81"/>
        <v>4</v>
      </c>
      <c r="EY5" s="236" t="str">
        <f t="shared" si="82"/>
        <v>4.0</v>
      </c>
      <c r="EZ5" s="237">
        <v>4</v>
      </c>
      <c r="FA5" s="252">
        <v>4</v>
      </c>
      <c r="FB5" s="36">
        <v>9</v>
      </c>
      <c r="FC5" s="147">
        <v>10</v>
      </c>
      <c r="FD5" s="147"/>
      <c r="FE5" s="12">
        <f t="shared" si="83"/>
        <v>9.6</v>
      </c>
      <c r="FF5" s="13">
        <f t="shared" si="84"/>
        <v>9.6</v>
      </c>
      <c r="FG5" s="255" t="str">
        <f t="shared" si="85"/>
        <v>9.6</v>
      </c>
      <c r="FH5" s="37" t="str">
        <f t="shared" si="86"/>
        <v>A</v>
      </c>
      <c r="FI5" s="38">
        <f t="shared" si="87"/>
        <v>4</v>
      </c>
      <c r="FJ5" s="38" t="str">
        <f t="shared" si="88"/>
        <v>4.0</v>
      </c>
      <c r="FK5" s="39">
        <v>2</v>
      </c>
      <c r="FL5" s="40">
        <v>2</v>
      </c>
      <c r="FM5" s="36">
        <v>7.2</v>
      </c>
      <c r="FN5" s="147">
        <v>8</v>
      </c>
      <c r="FO5" s="147"/>
      <c r="FP5" s="12">
        <f t="shared" si="89"/>
        <v>7.7</v>
      </c>
      <c r="FQ5" s="13">
        <f t="shared" si="90"/>
        <v>7.7</v>
      </c>
      <c r="FR5" s="255" t="str">
        <f t="shared" si="91"/>
        <v>7.7</v>
      </c>
      <c r="FS5" s="37" t="str">
        <f t="shared" si="92"/>
        <v>B</v>
      </c>
      <c r="FT5" s="38">
        <f t="shared" si="93"/>
        <v>3</v>
      </c>
      <c r="FU5" s="38" t="str">
        <f t="shared" si="94"/>
        <v>3.0</v>
      </c>
      <c r="FV5" s="39">
        <v>2</v>
      </c>
      <c r="FW5" s="40">
        <v>2</v>
      </c>
      <c r="FX5" s="36">
        <v>8.4</v>
      </c>
      <c r="FY5" s="147">
        <v>9</v>
      </c>
      <c r="FZ5" s="147"/>
      <c r="GA5" s="12">
        <f t="shared" si="95"/>
        <v>8.8</v>
      </c>
      <c r="GB5" s="13">
        <f t="shared" si="96"/>
        <v>8.8</v>
      </c>
      <c r="GC5" s="255" t="str">
        <f t="shared" si="97"/>
        <v>8.8</v>
      </c>
      <c r="GD5" s="37" t="str">
        <f t="shared" si="98"/>
        <v>A</v>
      </c>
      <c r="GE5" s="38">
        <f t="shared" si="99"/>
        <v>4</v>
      </c>
      <c r="GF5" s="38" t="str">
        <f t="shared" si="100"/>
        <v>4.0</v>
      </c>
      <c r="GG5" s="39">
        <v>1</v>
      </c>
      <c r="GH5" s="40">
        <v>1</v>
      </c>
      <c r="GI5" s="262">
        <v>8.3</v>
      </c>
      <c r="GJ5" s="147">
        <v>9</v>
      </c>
      <c r="GK5" s="264"/>
      <c r="GL5" s="12">
        <f t="shared" si="101"/>
        <v>8.7</v>
      </c>
      <c r="GM5" s="13">
        <f t="shared" si="102"/>
        <v>8.7</v>
      </c>
      <c r="GN5" s="219" t="str">
        <f t="shared" si="103"/>
        <v>8.7</v>
      </c>
      <c r="GO5" s="37" t="str">
        <f t="shared" si="104"/>
        <v>A</v>
      </c>
      <c r="GP5" s="38">
        <f t="shared" si="105"/>
        <v>4</v>
      </c>
      <c r="GQ5" s="38" t="str">
        <f t="shared" si="106"/>
        <v>4.0</v>
      </c>
      <c r="GR5" s="39">
        <v>3</v>
      </c>
      <c r="GS5" s="40">
        <v>3</v>
      </c>
      <c r="GT5" s="36">
        <v>7.4</v>
      </c>
      <c r="GU5" s="147">
        <v>7</v>
      </c>
      <c r="GV5" s="147"/>
      <c r="GW5" s="12">
        <f t="shared" si="107"/>
        <v>7.2</v>
      </c>
      <c r="GX5" s="13">
        <f t="shared" si="108"/>
        <v>7.2</v>
      </c>
      <c r="GY5" s="255" t="str">
        <f t="shared" si="109"/>
        <v>7.2</v>
      </c>
      <c r="GZ5" s="37" t="str">
        <f t="shared" si="110"/>
        <v>B</v>
      </c>
      <c r="HA5" s="38">
        <f t="shared" si="111"/>
        <v>3</v>
      </c>
      <c r="HB5" s="38" t="str">
        <f t="shared" si="112"/>
        <v>3.0</v>
      </c>
      <c r="HC5" s="39">
        <v>1</v>
      </c>
      <c r="HD5" s="40">
        <v>1</v>
      </c>
      <c r="HE5" s="301">
        <v>7.8</v>
      </c>
      <c r="HF5" s="316">
        <v>7.5</v>
      </c>
      <c r="HG5" s="318">
        <f t="shared" si="113"/>
        <v>7.6</v>
      </c>
      <c r="HH5" s="255" t="str">
        <f t="shared" si="114"/>
        <v>7.6</v>
      </c>
      <c r="HI5" s="37" t="str">
        <f t="shared" si="115"/>
        <v>B</v>
      </c>
      <c r="HJ5" s="38">
        <f t="shared" si="116"/>
        <v>3</v>
      </c>
      <c r="HK5" s="38" t="str">
        <f t="shared" si="117"/>
        <v>3.0</v>
      </c>
      <c r="HL5" s="319">
        <v>5</v>
      </c>
      <c r="HM5" s="320">
        <v>5</v>
      </c>
      <c r="HN5" s="76">
        <f t="shared" si="118"/>
        <v>24</v>
      </c>
      <c r="HO5" s="77">
        <f t="shared" si="119"/>
        <v>3.5416666666666665</v>
      </c>
      <c r="HP5" s="78" t="str">
        <f t="shared" si="120"/>
        <v>3.54</v>
      </c>
    </row>
    <row r="6" spans="1:224" s="17" customFormat="1" ht="21.75" customHeight="1">
      <c r="A6" s="62">
        <v>5</v>
      </c>
      <c r="B6" s="122" t="s">
        <v>80</v>
      </c>
      <c r="C6" s="123" t="s">
        <v>146</v>
      </c>
      <c r="D6" s="124" t="s">
        <v>69</v>
      </c>
      <c r="E6" s="125" t="s">
        <v>70</v>
      </c>
      <c r="F6" s="18"/>
      <c r="G6" s="128" t="s">
        <v>92</v>
      </c>
      <c r="H6" s="143" t="s">
        <v>8</v>
      </c>
      <c r="I6" s="127" t="s">
        <v>104</v>
      </c>
      <c r="J6" s="120">
        <v>6.5</v>
      </c>
      <c r="K6" s="37" t="str">
        <f t="shared" si="0"/>
        <v>C+</v>
      </c>
      <c r="L6" s="38">
        <f t="shared" si="1"/>
        <v>2.5</v>
      </c>
      <c r="M6" s="51" t="str">
        <f t="shared" si="2"/>
        <v>2.5</v>
      </c>
      <c r="N6" s="21">
        <v>6</v>
      </c>
      <c r="O6" s="37" t="str">
        <f t="shared" si="29"/>
        <v>C</v>
      </c>
      <c r="P6" s="38">
        <f t="shared" si="3"/>
        <v>2</v>
      </c>
      <c r="Q6" s="51" t="str">
        <f t="shared" si="4"/>
        <v>2.0</v>
      </c>
      <c r="R6" s="151">
        <v>6.7</v>
      </c>
      <c r="S6" s="148">
        <v>9</v>
      </c>
      <c r="T6" s="148"/>
      <c r="U6" s="12">
        <f t="shared" si="30"/>
        <v>8.1</v>
      </c>
      <c r="V6" s="13">
        <f t="shared" si="31"/>
        <v>8.1</v>
      </c>
      <c r="W6" s="234" t="str">
        <f t="shared" si="32"/>
        <v>8.1</v>
      </c>
      <c r="X6" s="37" t="str">
        <f t="shared" si="5"/>
        <v>B+</v>
      </c>
      <c r="Y6" s="38">
        <f t="shared" si="6"/>
        <v>3.5</v>
      </c>
      <c r="Z6" s="38" t="str">
        <f t="shared" si="7"/>
        <v>3.5</v>
      </c>
      <c r="AA6" s="39">
        <v>2</v>
      </c>
      <c r="AB6" s="40">
        <v>2</v>
      </c>
      <c r="AC6" s="26">
        <v>6.3</v>
      </c>
      <c r="AD6" s="114">
        <v>7</v>
      </c>
      <c r="AE6" s="114"/>
      <c r="AF6" s="12">
        <f t="shared" si="33"/>
        <v>6.7</v>
      </c>
      <c r="AG6" s="13">
        <f t="shared" si="34"/>
        <v>6.7</v>
      </c>
      <c r="AH6" s="234" t="str">
        <f t="shared" si="35"/>
        <v>6.7</v>
      </c>
      <c r="AI6" s="37" t="str">
        <f t="shared" si="8"/>
        <v>C+</v>
      </c>
      <c r="AJ6" s="38">
        <f t="shared" si="9"/>
        <v>2.5</v>
      </c>
      <c r="AK6" s="38" t="str">
        <f t="shared" si="10"/>
        <v>2.5</v>
      </c>
      <c r="AL6" s="39">
        <v>2</v>
      </c>
      <c r="AM6" s="40">
        <v>2</v>
      </c>
      <c r="AN6" s="52">
        <v>7.8</v>
      </c>
      <c r="AO6" s="63">
        <v>2</v>
      </c>
      <c r="AP6" s="63"/>
      <c r="AQ6" s="12">
        <f t="shared" si="11"/>
        <v>4.3</v>
      </c>
      <c r="AR6" s="13">
        <f t="shared" si="12"/>
        <v>4.3</v>
      </c>
      <c r="AS6" s="234" t="str">
        <f t="shared" si="36"/>
        <v>4.3</v>
      </c>
      <c r="AT6" s="37" t="str">
        <f t="shared" si="13"/>
        <v>D</v>
      </c>
      <c r="AU6" s="38">
        <f t="shared" si="14"/>
        <v>1</v>
      </c>
      <c r="AV6" s="38" t="str">
        <f t="shared" si="15"/>
        <v>1.0</v>
      </c>
      <c r="AW6" s="39">
        <v>2</v>
      </c>
      <c r="AX6" s="40">
        <v>2</v>
      </c>
      <c r="AY6" s="36">
        <v>6.4</v>
      </c>
      <c r="AZ6" s="62">
        <v>5</v>
      </c>
      <c r="BA6" s="62"/>
      <c r="BB6" s="12">
        <f t="shared" si="16"/>
        <v>5.6</v>
      </c>
      <c r="BC6" s="13">
        <f t="shared" si="17"/>
        <v>5.6</v>
      </c>
      <c r="BD6" s="234" t="str">
        <f t="shared" si="37"/>
        <v>5.6</v>
      </c>
      <c r="BE6" s="37" t="str">
        <f t="shared" si="18"/>
        <v>C</v>
      </c>
      <c r="BF6" s="38">
        <f t="shared" si="19"/>
        <v>2</v>
      </c>
      <c r="BG6" s="38" t="str">
        <f t="shared" si="20"/>
        <v>2.0</v>
      </c>
      <c r="BH6" s="39">
        <v>2</v>
      </c>
      <c r="BI6" s="40">
        <v>2</v>
      </c>
      <c r="BJ6" s="21">
        <v>8.6</v>
      </c>
      <c r="BK6" s="116">
        <v>8</v>
      </c>
      <c r="BL6" s="116"/>
      <c r="BM6" s="12">
        <f t="shared" si="38"/>
        <v>8.2</v>
      </c>
      <c r="BN6" s="13">
        <f t="shared" si="39"/>
        <v>8.2</v>
      </c>
      <c r="BO6" s="234" t="str">
        <f t="shared" si="40"/>
        <v>8.2</v>
      </c>
      <c r="BP6" s="37" t="str">
        <f t="shared" si="41"/>
        <v>B+</v>
      </c>
      <c r="BQ6" s="38">
        <f t="shared" si="42"/>
        <v>3.5</v>
      </c>
      <c r="BR6" s="38" t="str">
        <f t="shared" si="43"/>
        <v>3.5</v>
      </c>
      <c r="BS6" s="39">
        <v>2</v>
      </c>
      <c r="BT6" s="83">
        <v>2</v>
      </c>
      <c r="BU6" s="26">
        <v>8</v>
      </c>
      <c r="BV6" s="63">
        <v>7</v>
      </c>
      <c r="BW6" s="63"/>
      <c r="BX6" s="12">
        <f t="shared" si="44"/>
        <v>7.4</v>
      </c>
      <c r="BY6" s="13">
        <f t="shared" si="45"/>
        <v>7.4</v>
      </c>
      <c r="BZ6" s="234" t="str">
        <f t="shared" si="46"/>
        <v>7.4</v>
      </c>
      <c r="CA6" s="37" t="str">
        <f t="shared" si="47"/>
        <v>B</v>
      </c>
      <c r="CB6" s="57">
        <f t="shared" si="121"/>
        <v>3</v>
      </c>
      <c r="CC6" s="57" t="str">
        <f t="shared" si="122"/>
        <v>3.0</v>
      </c>
      <c r="CD6" s="67">
        <v>2</v>
      </c>
      <c r="CE6" s="40">
        <v>2</v>
      </c>
      <c r="CF6" s="69">
        <v>6.6</v>
      </c>
      <c r="CG6" s="63">
        <v>5</v>
      </c>
      <c r="CH6" s="63"/>
      <c r="CI6" s="12">
        <f t="shared" si="48"/>
        <v>5.6</v>
      </c>
      <c r="CJ6" s="13">
        <f t="shared" si="49"/>
        <v>5.6</v>
      </c>
      <c r="CK6" s="234" t="str">
        <f t="shared" si="50"/>
        <v>5.6</v>
      </c>
      <c r="CL6" s="37" t="str">
        <f t="shared" si="21"/>
        <v>C</v>
      </c>
      <c r="CM6" s="38">
        <f t="shared" si="22"/>
        <v>2</v>
      </c>
      <c r="CN6" s="38" t="str">
        <f t="shared" si="23"/>
        <v>2.0</v>
      </c>
      <c r="CO6" s="67">
        <v>2</v>
      </c>
      <c r="CP6" s="40">
        <v>2</v>
      </c>
      <c r="CQ6" s="52">
        <v>7.7</v>
      </c>
      <c r="CR6" s="63">
        <v>6</v>
      </c>
      <c r="CS6" s="63"/>
      <c r="CT6" s="12">
        <f t="shared" si="24"/>
        <v>6.7</v>
      </c>
      <c r="CU6" s="13">
        <f t="shared" si="25"/>
        <v>6.7</v>
      </c>
      <c r="CV6" s="234" t="str">
        <f t="shared" si="51"/>
        <v>6.7</v>
      </c>
      <c r="CW6" s="37" t="str">
        <f t="shared" si="26"/>
        <v>C+</v>
      </c>
      <c r="CX6" s="38">
        <f t="shared" si="27"/>
        <v>2.5</v>
      </c>
      <c r="CY6" s="38" t="str">
        <f t="shared" si="28"/>
        <v>2.5</v>
      </c>
      <c r="CZ6" s="39">
        <v>1</v>
      </c>
      <c r="DA6" s="40">
        <v>1</v>
      </c>
      <c r="DB6" s="76">
        <f t="shared" si="52"/>
        <v>15</v>
      </c>
      <c r="DC6" s="77">
        <f t="shared" si="53"/>
        <v>2.5</v>
      </c>
      <c r="DD6" s="78" t="str">
        <f t="shared" si="54"/>
        <v>2.50</v>
      </c>
      <c r="DE6" s="2" t="str">
        <f t="shared" si="55"/>
        <v>Lên lớp</v>
      </c>
      <c r="DF6" s="79">
        <f t="shared" si="56"/>
        <v>15</v>
      </c>
      <c r="DG6" s="80">
        <f t="shared" si="57"/>
        <v>2.5</v>
      </c>
      <c r="DH6" s="2" t="str">
        <f t="shared" si="58"/>
        <v>Lên lớp</v>
      </c>
      <c r="DI6" s="86"/>
      <c r="DJ6" s="52">
        <v>7.7</v>
      </c>
      <c r="DK6" s="63">
        <v>7</v>
      </c>
      <c r="DL6" s="63"/>
      <c r="DM6" s="12">
        <f t="shared" si="59"/>
        <v>7.3</v>
      </c>
      <c r="DN6" s="13">
        <f t="shared" si="60"/>
        <v>7.3</v>
      </c>
      <c r="DO6" s="234" t="str">
        <f t="shared" si="61"/>
        <v>7.3</v>
      </c>
      <c r="DP6" s="37" t="str">
        <f t="shared" si="62"/>
        <v>B</v>
      </c>
      <c r="DQ6" s="38">
        <f t="shared" si="63"/>
        <v>3</v>
      </c>
      <c r="DR6" s="38" t="str">
        <f t="shared" si="64"/>
        <v>3.0</v>
      </c>
      <c r="DS6" s="39">
        <v>2</v>
      </c>
      <c r="DT6" s="40">
        <v>2</v>
      </c>
      <c r="DU6" s="52">
        <v>7.8</v>
      </c>
      <c r="DV6" s="148">
        <v>7</v>
      </c>
      <c r="DW6" s="148"/>
      <c r="DX6" s="184">
        <f t="shared" si="65"/>
        <v>7.3</v>
      </c>
      <c r="DY6" s="185">
        <f t="shared" si="66"/>
        <v>7.3</v>
      </c>
      <c r="DZ6" s="186" t="str">
        <f t="shared" si="67"/>
        <v>7.3</v>
      </c>
      <c r="EA6" s="187" t="str">
        <f t="shared" si="68"/>
        <v>B</v>
      </c>
      <c r="EB6" s="188">
        <f t="shared" si="69"/>
        <v>3</v>
      </c>
      <c r="EC6" s="188" t="str">
        <f t="shared" si="70"/>
        <v>3.0</v>
      </c>
      <c r="ED6" s="189">
        <v>2</v>
      </c>
      <c r="EE6" s="190">
        <v>2</v>
      </c>
      <c r="EF6" s="52">
        <v>7</v>
      </c>
      <c r="EG6" s="148">
        <v>9</v>
      </c>
      <c r="EH6" s="148"/>
      <c r="EI6" s="232">
        <f t="shared" si="71"/>
        <v>8.2</v>
      </c>
      <c r="EJ6" s="233">
        <f t="shared" si="72"/>
        <v>8.2</v>
      </c>
      <c r="EK6" s="234" t="str">
        <f t="shared" si="73"/>
        <v>8.2</v>
      </c>
      <c r="EL6" s="235" t="str">
        <f t="shared" si="74"/>
        <v>B+</v>
      </c>
      <c r="EM6" s="236">
        <f t="shared" si="75"/>
        <v>3.5</v>
      </c>
      <c r="EN6" s="236" t="str">
        <f t="shared" si="76"/>
        <v>3.5</v>
      </c>
      <c r="EO6" s="237">
        <v>2</v>
      </c>
      <c r="EP6" s="238">
        <v>2</v>
      </c>
      <c r="EQ6" s="52">
        <v>7.9</v>
      </c>
      <c r="ER6" s="148">
        <v>6</v>
      </c>
      <c r="ES6" s="148"/>
      <c r="ET6" s="232">
        <f t="shared" si="77"/>
        <v>6.8</v>
      </c>
      <c r="EU6" s="233">
        <f t="shared" si="78"/>
        <v>6.8</v>
      </c>
      <c r="EV6" s="234" t="str">
        <f t="shared" si="79"/>
        <v>6.8</v>
      </c>
      <c r="EW6" s="235" t="str">
        <f t="shared" si="80"/>
        <v>C+</v>
      </c>
      <c r="EX6" s="236">
        <f t="shared" si="81"/>
        <v>2.5</v>
      </c>
      <c r="EY6" s="236" t="str">
        <f t="shared" si="82"/>
        <v>2.5</v>
      </c>
      <c r="EZ6" s="237">
        <v>4</v>
      </c>
      <c r="FA6" s="252">
        <v>4</v>
      </c>
      <c r="FB6" s="52">
        <v>7.2</v>
      </c>
      <c r="FC6" s="148">
        <v>7</v>
      </c>
      <c r="FD6" s="148"/>
      <c r="FE6" s="12">
        <f t="shared" si="83"/>
        <v>7.1</v>
      </c>
      <c r="FF6" s="13">
        <f t="shared" si="84"/>
        <v>7.1</v>
      </c>
      <c r="FG6" s="255" t="str">
        <f t="shared" si="85"/>
        <v>7.1</v>
      </c>
      <c r="FH6" s="37" t="str">
        <f t="shared" si="86"/>
        <v>B</v>
      </c>
      <c r="FI6" s="38">
        <f t="shared" si="87"/>
        <v>3</v>
      </c>
      <c r="FJ6" s="38" t="str">
        <f t="shared" si="88"/>
        <v>3.0</v>
      </c>
      <c r="FK6" s="39">
        <v>2</v>
      </c>
      <c r="FL6" s="40">
        <v>2</v>
      </c>
      <c r="FM6" s="52">
        <v>6</v>
      </c>
      <c r="FN6" s="148">
        <v>6</v>
      </c>
      <c r="FO6" s="148"/>
      <c r="FP6" s="12">
        <f t="shared" si="89"/>
        <v>6</v>
      </c>
      <c r="FQ6" s="13">
        <f t="shared" si="90"/>
        <v>6</v>
      </c>
      <c r="FR6" s="255" t="str">
        <f t="shared" si="91"/>
        <v>6.0</v>
      </c>
      <c r="FS6" s="37" t="str">
        <f t="shared" si="92"/>
        <v>C</v>
      </c>
      <c r="FT6" s="38">
        <f t="shared" si="93"/>
        <v>2</v>
      </c>
      <c r="FU6" s="38" t="str">
        <f t="shared" si="94"/>
        <v>2.0</v>
      </c>
      <c r="FV6" s="39">
        <v>2</v>
      </c>
      <c r="FW6" s="40">
        <v>2</v>
      </c>
      <c r="FX6" s="52">
        <v>7.8</v>
      </c>
      <c r="FY6" s="148">
        <v>8</v>
      </c>
      <c r="FZ6" s="148"/>
      <c r="GA6" s="12">
        <f t="shared" si="95"/>
        <v>7.9</v>
      </c>
      <c r="GB6" s="13">
        <f t="shared" si="96"/>
        <v>7.9</v>
      </c>
      <c r="GC6" s="255" t="str">
        <f t="shared" si="97"/>
        <v>7.9</v>
      </c>
      <c r="GD6" s="37" t="str">
        <f t="shared" si="98"/>
        <v>B</v>
      </c>
      <c r="GE6" s="38">
        <f t="shared" si="99"/>
        <v>3</v>
      </c>
      <c r="GF6" s="38" t="str">
        <f t="shared" si="100"/>
        <v>3.0</v>
      </c>
      <c r="GG6" s="39">
        <v>1</v>
      </c>
      <c r="GH6" s="40">
        <v>1</v>
      </c>
      <c r="GI6" s="152">
        <v>7.3</v>
      </c>
      <c r="GJ6" s="148">
        <v>7</v>
      </c>
      <c r="GK6" s="168"/>
      <c r="GL6" s="12">
        <f t="shared" si="101"/>
        <v>7.1</v>
      </c>
      <c r="GM6" s="13">
        <f t="shared" si="102"/>
        <v>7.1</v>
      </c>
      <c r="GN6" s="219" t="str">
        <f t="shared" si="103"/>
        <v>7.1</v>
      </c>
      <c r="GO6" s="37" t="str">
        <f t="shared" si="104"/>
        <v>B</v>
      </c>
      <c r="GP6" s="38">
        <f t="shared" si="105"/>
        <v>3</v>
      </c>
      <c r="GQ6" s="38" t="str">
        <f t="shared" si="106"/>
        <v>3.0</v>
      </c>
      <c r="GR6" s="39">
        <v>3</v>
      </c>
      <c r="GS6" s="40">
        <v>3</v>
      </c>
      <c r="GT6" s="52">
        <v>7.6</v>
      </c>
      <c r="GU6" s="148">
        <v>6</v>
      </c>
      <c r="GV6" s="148"/>
      <c r="GW6" s="12">
        <f t="shared" si="107"/>
        <v>6.6</v>
      </c>
      <c r="GX6" s="13">
        <f t="shared" si="108"/>
        <v>6.6</v>
      </c>
      <c r="GY6" s="255" t="str">
        <f t="shared" si="109"/>
        <v>6.6</v>
      </c>
      <c r="GZ6" s="37" t="str">
        <f t="shared" si="110"/>
        <v>C+</v>
      </c>
      <c r="HA6" s="38">
        <f t="shared" si="111"/>
        <v>2.5</v>
      </c>
      <c r="HB6" s="38" t="str">
        <f t="shared" si="112"/>
        <v>2.5</v>
      </c>
      <c r="HC6" s="39">
        <v>1</v>
      </c>
      <c r="HD6" s="40">
        <v>1</v>
      </c>
      <c r="HE6" s="54">
        <v>7.6</v>
      </c>
      <c r="HF6" s="12">
        <v>7.2</v>
      </c>
      <c r="HG6" s="318">
        <f t="shared" si="113"/>
        <v>7.4</v>
      </c>
      <c r="HH6" s="255" t="str">
        <f t="shared" si="114"/>
        <v>7.4</v>
      </c>
      <c r="HI6" s="37" t="str">
        <f t="shared" si="115"/>
        <v>B</v>
      </c>
      <c r="HJ6" s="38">
        <f t="shared" si="116"/>
        <v>3</v>
      </c>
      <c r="HK6" s="38" t="str">
        <f t="shared" si="117"/>
        <v>3.0</v>
      </c>
      <c r="HL6" s="319">
        <v>5</v>
      </c>
      <c r="HM6" s="320">
        <v>5</v>
      </c>
      <c r="HN6" s="76">
        <f t="shared" si="118"/>
        <v>24</v>
      </c>
      <c r="HO6" s="77">
        <f t="shared" si="119"/>
        <v>2.8541666666666665</v>
      </c>
      <c r="HP6" s="78" t="str">
        <f t="shared" si="120"/>
        <v>2.85</v>
      </c>
    </row>
    <row r="7" spans="1:224" ht="21" customHeight="1">
      <c r="A7" s="62">
        <v>6</v>
      </c>
      <c r="B7" s="122" t="s">
        <v>80</v>
      </c>
      <c r="C7" s="123" t="s">
        <v>147</v>
      </c>
      <c r="D7" s="124" t="s">
        <v>71</v>
      </c>
      <c r="E7" s="125" t="s">
        <v>59</v>
      </c>
      <c r="F7" s="18"/>
      <c r="G7" s="128" t="s">
        <v>93</v>
      </c>
      <c r="H7" s="143" t="s">
        <v>8</v>
      </c>
      <c r="I7" s="127" t="s">
        <v>104</v>
      </c>
      <c r="J7" s="121">
        <v>5.5</v>
      </c>
      <c r="K7" s="37" t="str">
        <f t="shared" si="0"/>
        <v>C</v>
      </c>
      <c r="L7" s="38">
        <f t="shared" si="1"/>
        <v>2</v>
      </c>
      <c r="M7" s="51" t="str">
        <f t="shared" si="2"/>
        <v>2.0</v>
      </c>
      <c r="N7" s="59">
        <v>6.7</v>
      </c>
      <c r="O7" s="37" t="str">
        <f t="shared" si="29"/>
        <v>C+</v>
      </c>
      <c r="P7" s="38">
        <f t="shared" si="3"/>
        <v>2.5</v>
      </c>
      <c r="Q7" s="51" t="str">
        <f t="shared" si="4"/>
        <v>2.5</v>
      </c>
      <c r="R7" s="154">
        <v>7.3</v>
      </c>
      <c r="S7" s="149">
        <v>7</v>
      </c>
      <c r="T7" s="149"/>
      <c r="U7" s="12">
        <f t="shared" si="30"/>
        <v>7.1</v>
      </c>
      <c r="V7" s="13">
        <f t="shared" si="31"/>
        <v>7.1</v>
      </c>
      <c r="W7" s="234" t="str">
        <f t="shared" si="32"/>
        <v>7.1</v>
      </c>
      <c r="X7" s="37" t="str">
        <f t="shared" si="5"/>
        <v>B</v>
      </c>
      <c r="Y7" s="38">
        <f t="shared" si="6"/>
        <v>3</v>
      </c>
      <c r="Z7" s="38" t="str">
        <f t="shared" si="7"/>
        <v>3.0</v>
      </c>
      <c r="AA7" s="39">
        <v>2</v>
      </c>
      <c r="AB7" s="40">
        <v>2</v>
      </c>
      <c r="AC7" s="66">
        <v>5.3</v>
      </c>
      <c r="AD7" s="113">
        <v>5</v>
      </c>
      <c r="AE7" s="113"/>
      <c r="AF7" s="12">
        <f t="shared" si="33"/>
        <v>5.1</v>
      </c>
      <c r="AG7" s="13">
        <f t="shared" si="34"/>
        <v>5.1</v>
      </c>
      <c r="AH7" s="234" t="str">
        <f t="shared" si="35"/>
        <v>5.1</v>
      </c>
      <c r="AI7" s="37" t="str">
        <f t="shared" si="8"/>
        <v>D+</v>
      </c>
      <c r="AJ7" s="38">
        <f t="shared" si="9"/>
        <v>1.5</v>
      </c>
      <c r="AK7" s="38" t="str">
        <f t="shared" si="10"/>
        <v>1.5</v>
      </c>
      <c r="AL7" s="39">
        <v>2</v>
      </c>
      <c r="AM7" s="40">
        <v>2</v>
      </c>
      <c r="AN7" s="58">
        <v>7.8</v>
      </c>
      <c r="AO7" s="60">
        <v>8</v>
      </c>
      <c r="AP7" s="60"/>
      <c r="AQ7" s="12">
        <f t="shared" si="11"/>
        <v>7.9</v>
      </c>
      <c r="AR7" s="13">
        <f t="shared" si="12"/>
        <v>7.9</v>
      </c>
      <c r="AS7" s="234" t="str">
        <f t="shared" si="36"/>
        <v>7.9</v>
      </c>
      <c r="AT7" s="37" t="str">
        <f t="shared" si="13"/>
        <v>B</v>
      </c>
      <c r="AU7" s="38">
        <f t="shared" si="14"/>
        <v>3</v>
      </c>
      <c r="AV7" s="38" t="str">
        <f t="shared" si="15"/>
        <v>3.0</v>
      </c>
      <c r="AW7" s="39">
        <v>2</v>
      </c>
      <c r="AX7" s="40">
        <v>2</v>
      </c>
      <c r="AY7" s="59">
        <v>6.8</v>
      </c>
      <c r="AZ7" s="88">
        <v>6</v>
      </c>
      <c r="BA7" s="88"/>
      <c r="BB7" s="12">
        <f t="shared" si="16"/>
        <v>6.3</v>
      </c>
      <c r="BC7" s="13">
        <f t="shared" si="17"/>
        <v>6.3</v>
      </c>
      <c r="BD7" s="234" t="str">
        <f t="shared" si="37"/>
        <v>6.3</v>
      </c>
      <c r="BE7" s="37" t="str">
        <f t="shared" si="18"/>
        <v>C</v>
      </c>
      <c r="BF7" s="38">
        <f t="shared" si="19"/>
        <v>2</v>
      </c>
      <c r="BG7" s="38" t="str">
        <f t="shared" si="20"/>
        <v>2.0</v>
      </c>
      <c r="BH7" s="39">
        <v>2</v>
      </c>
      <c r="BI7" s="40">
        <v>2</v>
      </c>
      <c r="BJ7" s="99">
        <v>8</v>
      </c>
      <c r="BK7" s="117">
        <v>7</v>
      </c>
      <c r="BL7" s="117"/>
      <c r="BM7" s="12">
        <f t="shared" si="38"/>
        <v>7.4</v>
      </c>
      <c r="BN7" s="13">
        <f t="shared" si="39"/>
        <v>7.4</v>
      </c>
      <c r="BO7" s="234" t="str">
        <f t="shared" si="40"/>
        <v>7.4</v>
      </c>
      <c r="BP7" s="37" t="str">
        <f t="shared" si="41"/>
        <v>B</v>
      </c>
      <c r="BQ7" s="38">
        <f t="shared" si="42"/>
        <v>3</v>
      </c>
      <c r="BR7" s="38" t="str">
        <f t="shared" si="43"/>
        <v>3.0</v>
      </c>
      <c r="BS7" s="39">
        <v>2</v>
      </c>
      <c r="BT7" s="83">
        <v>2</v>
      </c>
      <c r="BU7" s="26">
        <v>7.8</v>
      </c>
      <c r="BV7" s="63">
        <v>3</v>
      </c>
      <c r="BW7" s="63"/>
      <c r="BX7" s="12">
        <f t="shared" si="44"/>
        <v>4.9</v>
      </c>
      <c r="BY7" s="13">
        <f t="shared" si="45"/>
        <v>4.9</v>
      </c>
      <c r="BZ7" s="234" t="str">
        <f t="shared" si="46"/>
        <v>4.9</v>
      </c>
      <c r="CA7" s="37" t="str">
        <f t="shared" si="47"/>
        <v>D</v>
      </c>
      <c r="CB7" s="57">
        <f t="shared" si="121"/>
        <v>1</v>
      </c>
      <c r="CC7" s="57" t="str">
        <f t="shared" si="122"/>
        <v>1.0</v>
      </c>
      <c r="CD7" s="67">
        <v>2</v>
      </c>
      <c r="CE7" s="40">
        <v>2</v>
      </c>
      <c r="CF7" s="69">
        <v>7.6</v>
      </c>
      <c r="CG7" s="63">
        <v>5</v>
      </c>
      <c r="CH7" s="63"/>
      <c r="CI7" s="12">
        <f t="shared" si="48"/>
        <v>6</v>
      </c>
      <c r="CJ7" s="13">
        <f t="shared" si="49"/>
        <v>6</v>
      </c>
      <c r="CK7" s="234" t="str">
        <f t="shared" si="50"/>
        <v>6.0</v>
      </c>
      <c r="CL7" s="37" t="str">
        <f t="shared" si="21"/>
        <v>C</v>
      </c>
      <c r="CM7" s="38">
        <f t="shared" si="22"/>
        <v>2</v>
      </c>
      <c r="CN7" s="38" t="str">
        <f t="shared" si="23"/>
        <v>2.0</v>
      </c>
      <c r="CO7" s="67">
        <v>2</v>
      </c>
      <c r="CP7" s="40">
        <v>2</v>
      </c>
      <c r="CQ7" s="52">
        <v>8</v>
      </c>
      <c r="CR7" s="63">
        <v>7</v>
      </c>
      <c r="CS7" s="63"/>
      <c r="CT7" s="12">
        <f t="shared" si="24"/>
        <v>7.4</v>
      </c>
      <c r="CU7" s="13">
        <f t="shared" si="25"/>
        <v>7.4</v>
      </c>
      <c r="CV7" s="234" t="str">
        <f t="shared" si="51"/>
        <v>7.4</v>
      </c>
      <c r="CW7" s="37" t="str">
        <f t="shared" si="26"/>
        <v>B</v>
      </c>
      <c r="CX7" s="38">
        <f t="shared" si="27"/>
        <v>3</v>
      </c>
      <c r="CY7" s="38" t="str">
        <f t="shared" si="28"/>
        <v>3.0</v>
      </c>
      <c r="CZ7" s="39">
        <v>1</v>
      </c>
      <c r="DA7" s="40">
        <v>1</v>
      </c>
      <c r="DB7" s="76">
        <f t="shared" si="52"/>
        <v>15</v>
      </c>
      <c r="DC7" s="77">
        <f t="shared" si="53"/>
        <v>2.2666666666666666</v>
      </c>
      <c r="DD7" s="78" t="str">
        <f t="shared" si="54"/>
        <v>2.27</v>
      </c>
      <c r="DE7" s="2" t="str">
        <f t="shared" si="55"/>
        <v>Lên lớp</v>
      </c>
      <c r="DF7" s="79">
        <f t="shared" si="56"/>
        <v>15</v>
      </c>
      <c r="DG7" s="80">
        <f t="shared" si="57"/>
        <v>2.2666666666666666</v>
      </c>
      <c r="DH7" s="2" t="str">
        <f t="shared" si="58"/>
        <v>Lên lớp</v>
      </c>
      <c r="DI7" s="86"/>
      <c r="DJ7" s="52">
        <v>7.7</v>
      </c>
      <c r="DK7" s="63">
        <v>7</v>
      </c>
      <c r="DL7" s="63"/>
      <c r="DM7" s="12">
        <f t="shared" si="59"/>
        <v>7.3</v>
      </c>
      <c r="DN7" s="13">
        <f t="shared" si="60"/>
        <v>7.3</v>
      </c>
      <c r="DO7" s="234" t="str">
        <f t="shared" si="61"/>
        <v>7.3</v>
      </c>
      <c r="DP7" s="37" t="str">
        <f t="shared" si="62"/>
        <v>B</v>
      </c>
      <c r="DQ7" s="38">
        <f t="shared" si="63"/>
        <v>3</v>
      </c>
      <c r="DR7" s="38" t="str">
        <f t="shared" si="64"/>
        <v>3.0</v>
      </c>
      <c r="DS7" s="39">
        <v>2</v>
      </c>
      <c r="DT7" s="40">
        <v>2</v>
      </c>
      <c r="DU7" s="52">
        <v>8.2</v>
      </c>
      <c r="DV7" s="148">
        <v>9</v>
      </c>
      <c r="DW7" s="148"/>
      <c r="DX7" s="184">
        <f t="shared" si="65"/>
        <v>8.7</v>
      </c>
      <c r="DY7" s="185">
        <f t="shared" si="66"/>
        <v>8.7</v>
      </c>
      <c r="DZ7" s="186" t="str">
        <f t="shared" si="67"/>
        <v>8.7</v>
      </c>
      <c r="EA7" s="187" t="str">
        <f t="shared" si="68"/>
        <v>A</v>
      </c>
      <c r="EB7" s="188">
        <f t="shared" si="69"/>
        <v>4</v>
      </c>
      <c r="EC7" s="188" t="str">
        <f t="shared" si="70"/>
        <v>4.0</v>
      </c>
      <c r="ED7" s="189">
        <v>2</v>
      </c>
      <c r="EE7" s="190">
        <v>2</v>
      </c>
      <c r="EF7" s="52">
        <v>7.6</v>
      </c>
      <c r="EG7" s="148">
        <v>9</v>
      </c>
      <c r="EH7" s="148"/>
      <c r="EI7" s="232">
        <f t="shared" si="71"/>
        <v>8.4</v>
      </c>
      <c r="EJ7" s="233">
        <f t="shared" si="72"/>
        <v>8.4</v>
      </c>
      <c r="EK7" s="234" t="str">
        <f t="shared" si="73"/>
        <v>8.4</v>
      </c>
      <c r="EL7" s="235" t="str">
        <f t="shared" si="74"/>
        <v>B+</v>
      </c>
      <c r="EM7" s="236">
        <f t="shared" si="75"/>
        <v>3.5</v>
      </c>
      <c r="EN7" s="236" t="str">
        <f t="shared" si="76"/>
        <v>3.5</v>
      </c>
      <c r="EO7" s="237">
        <v>2</v>
      </c>
      <c r="EP7" s="238">
        <v>2</v>
      </c>
      <c r="EQ7" s="52">
        <v>7.7</v>
      </c>
      <c r="ER7" s="148">
        <v>7</v>
      </c>
      <c r="ES7" s="148"/>
      <c r="ET7" s="232">
        <f t="shared" si="77"/>
        <v>7.3</v>
      </c>
      <c r="EU7" s="233">
        <f t="shared" si="78"/>
        <v>7.3</v>
      </c>
      <c r="EV7" s="234" t="str">
        <f t="shared" si="79"/>
        <v>7.3</v>
      </c>
      <c r="EW7" s="235" t="str">
        <f t="shared" si="80"/>
        <v>B</v>
      </c>
      <c r="EX7" s="236">
        <f t="shared" si="81"/>
        <v>3</v>
      </c>
      <c r="EY7" s="236" t="str">
        <f t="shared" si="82"/>
        <v>3.0</v>
      </c>
      <c r="EZ7" s="237">
        <v>4</v>
      </c>
      <c r="FA7" s="252">
        <v>4</v>
      </c>
      <c r="FB7" s="52">
        <v>7.2</v>
      </c>
      <c r="FC7" s="148">
        <v>9</v>
      </c>
      <c r="FD7" s="148"/>
      <c r="FE7" s="12">
        <f t="shared" si="83"/>
        <v>8.3</v>
      </c>
      <c r="FF7" s="13">
        <f t="shared" si="84"/>
        <v>8.3</v>
      </c>
      <c r="FG7" s="255" t="str">
        <f t="shared" si="85"/>
        <v>8.3</v>
      </c>
      <c r="FH7" s="37" t="str">
        <f t="shared" si="86"/>
        <v>B+</v>
      </c>
      <c r="FI7" s="38">
        <f t="shared" si="87"/>
        <v>3.5</v>
      </c>
      <c r="FJ7" s="38" t="str">
        <f t="shared" si="88"/>
        <v>3.5</v>
      </c>
      <c r="FK7" s="39">
        <v>2</v>
      </c>
      <c r="FL7" s="40">
        <v>2</v>
      </c>
      <c r="FM7" s="52">
        <v>7.6</v>
      </c>
      <c r="FN7" s="148">
        <v>8</v>
      </c>
      <c r="FO7" s="148"/>
      <c r="FP7" s="12">
        <f t="shared" si="89"/>
        <v>7.8</v>
      </c>
      <c r="FQ7" s="13">
        <f t="shared" si="90"/>
        <v>7.8</v>
      </c>
      <c r="FR7" s="255" t="str">
        <f t="shared" si="91"/>
        <v>7.8</v>
      </c>
      <c r="FS7" s="37" t="str">
        <f t="shared" si="92"/>
        <v>B</v>
      </c>
      <c r="FT7" s="38">
        <f t="shared" si="93"/>
        <v>3</v>
      </c>
      <c r="FU7" s="38" t="str">
        <f t="shared" si="94"/>
        <v>3.0</v>
      </c>
      <c r="FV7" s="39">
        <v>2</v>
      </c>
      <c r="FW7" s="40">
        <v>2</v>
      </c>
      <c r="FX7" s="52">
        <v>7.8</v>
      </c>
      <c r="FY7" s="148">
        <v>8</v>
      </c>
      <c r="FZ7" s="148"/>
      <c r="GA7" s="12">
        <f t="shared" si="95"/>
        <v>7.9</v>
      </c>
      <c r="GB7" s="13">
        <f t="shared" si="96"/>
        <v>7.9</v>
      </c>
      <c r="GC7" s="255" t="str">
        <f t="shared" si="97"/>
        <v>7.9</v>
      </c>
      <c r="GD7" s="37" t="str">
        <f t="shared" si="98"/>
        <v>B</v>
      </c>
      <c r="GE7" s="38">
        <f t="shared" si="99"/>
        <v>3</v>
      </c>
      <c r="GF7" s="38" t="str">
        <f t="shared" si="100"/>
        <v>3.0</v>
      </c>
      <c r="GG7" s="39">
        <v>1</v>
      </c>
      <c r="GH7" s="40">
        <v>1</v>
      </c>
      <c r="GI7" s="152">
        <v>7.3</v>
      </c>
      <c r="GJ7" s="148">
        <v>7</v>
      </c>
      <c r="GK7" s="168"/>
      <c r="GL7" s="12">
        <f t="shared" si="101"/>
        <v>7.1</v>
      </c>
      <c r="GM7" s="13">
        <f t="shared" si="102"/>
        <v>7.1</v>
      </c>
      <c r="GN7" s="219" t="str">
        <f t="shared" si="103"/>
        <v>7.1</v>
      </c>
      <c r="GO7" s="37" t="str">
        <f t="shared" si="104"/>
        <v>B</v>
      </c>
      <c r="GP7" s="38">
        <f t="shared" si="105"/>
        <v>3</v>
      </c>
      <c r="GQ7" s="38" t="str">
        <f t="shared" si="106"/>
        <v>3.0</v>
      </c>
      <c r="GR7" s="39">
        <v>3</v>
      </c>
      <c r="GS7" s="40">
        <v>3</v>
      </c>
      <c r="GT7" s="52">
        <v>7.4</v>
      </c>
      <c r="GU7" s="148">
        <v>5</v>
      </c>
      <c r="GV7" s="148"/>
      <c r="GW7" s="12">
        <f t="shared" si="107"/>
        <v>6</v>
      </c>
      <c r="GX7" s="13">
        <f t="shared" si="108"/>
        <v>6</v>
      </c>
      <c r="GY7" s="255" t="str">
        <f t="shared" si="109"/>
        <v>6.0</v>
      </c>
      <c r="GZ7" s="37" t="str">
        <f t="shared" si="110"/>
        <v>C</v>
      </c>
      <c r="HA7" s="38">
        <f t="shared" si="111"/>
        <v>2</v>
      </c>
      <c r="HB7" s="38" t="str">
        <f t="shared" si="112"/>
        <v>2.0</v>
      </c>
      <c r="HC7" s="39">
        <v>1</v>
      </c>
      <c r="HD7" s="40">
        <v>1</v>
      </c>
      <c r="HE7" s="54">
        <v>7.8</v>
      </c>
      <c r="HF7" s="12">
        <v>7.6</v>
      </c>
      <c r="HG7" s="318">
        <f t="shared" si="113"/>
        <v>7.7</v>
      </c>
      <c r="HH7" s="255" t="str">
        <f t="shared" si="114"/>
        <v>7.7</v>
      </c>
      <c r="HI7" s="37" t="str">
        <f t="shared" si="115"/>
        <v>B</v>
      </c>
      <c r="HJ7" s="38">
        <f t="shared" si="116"/>
        <v>3</v>
      </c>
      <c r="HK7" s="38" t="str">
        <f t="shared" si="117"/>
        <v>3.0</v>
      </c>
      <c r="HL7" s="319">
        <v>5</v>
      </c>
      <c r="HM7" s="320">
        <v>5</v>
      </c>
      <c r="HN7" s="76">
        <f t="shared" si="118"/>
        <v>24</v>
      </c>
      <c r="HO7" s="77">
        <f t="shared" si="119"/>
        <v>3.125</v>
      </c>
      <c r="HP7" s="78" t="str">
        <f t="shared" si="120"/>
        <v>3.13</v>
      </c>
    </row>
    <row r="8" spans="1:224" ht="21" customHeight="1">
      <c r="A8" s="62">
        <v>7</v>
      </c>
      <c r="B8" s="122" t="s">
        <v>80</v>
      </c>
      <c r="C8" s="123" t="s">
        <v>148</v>
      </c>
      <c r="D8" s="124" t="s">
        <v>72</v>
      </c>
      <c r="E8" s="125" t="s">
        <v>73</v>
      </c>
      <c r="F8" s="18"/>
      <c r="G8" s="128" t="s">
        <v>94</v>
      </c>
      <c r="H8" s="143" t="s">
        <v>109</v>
      </c>
      <c r="I8" s="127" t="s">
        <v>105</v>
      </c>
      <c r="J8" s="121">
        <v>7</v>
      </c>
      <c r="K8" s="37" t="str">
        <f t="shared" si="0"/>
        <v>B</v>
      </c>
      <c r="L8" s="38">
        <f t="shared" si="1"/>
        <v>3</v>
      </c>
      <c r="M8" s="51" t="str">
        <f t="shared" si="2"/>
        <v>3.0</v>
      </c>
      <c r="N8" s="59">
        <v>6.7</v>
      </c>
      <c r="O8" s="37" t="str">
        <f t="shared" si="29"/>
        <v>C+</v>
      </c>
      <c r="P8" s="38">
        <f t="shared" si="3"/>
        <v>2.5</v>
      </c>
      <c r="Q8" s="51" t="str">
        <f t="shared" si="4"/>
        <v>2.5</v>
      </c>
      <c r="R8" s="154">
        <v>8</v>
      </c>
      <c r="S8" s="149">
        <v>8</v>
      </c>
      <c r="T8" s="149"/>
      <c r="U8" s="12">
        <f t="shared" si="30"/>
        <v>8</v>
      </c>
      <c r="V8" s="13">
        <f t="shared" si="31"/>
        <v>8</v>
      </c>
      <c r="W8" s="234" t="str">
        <f t="shared" si="32"/>
        <v>8.0</v>
      </c>
      <c r="X8" s="37" t="str">
        <f t="shared" si="5"/>
        <v>B+</v>
      </c>
      <c r="Y8" s="38">
        <f t="shared" si="6"/>
        <v>3.5</v>
      </c>
      <c r="Z8" s="38" t="str">
        <f t="shared" si="7"/>
        <v>3.5</v>
      </c>
      <c r="AA8" s="39">
        <v>2</v>
      </c>
      <c r="AB8" s="40">
        <v>2</v>
      </c>
      <c r="AC8" s="66">
        <v>7</v>
      </c>
      <c r="AD8" s="113">
        <v>7</v>
      </c>
      <c r="AE8" s="113"/>
      <c r="AF8" s="12">
        <f t="shared" si="33"/>
        <v>7</v>
      </c>
      <c r="AG8" s="13">
        <f t="shared" si="34"/>
        <v>7</v>
      </c>
      <c r="AH8" s="234" t="str">
        <f t="shared" si="35"/>
        <v>7.0</v>
      </c>
      <c r="AI8" s="37" t="str">
        <f t="shared" si="8"/>
        <v>B</v>
      </c>
      <c r="AJ8" s="38">
        <f t="shared" si="9"/>
        <v>3</v>
      </c>
      <c r="AK8" s="38" t="str">
        <f t="shared" si="10"/>
        <v>3.0</v>
      </c>
      <c r="AL8" s="39">
        <v>2</v>
      </c>
      <c r="AM8" s="40">
        <v>2</v>
      </c>
      <c r="AN8" s="58">
        <v>7.6</v>
      </c>
      <c r="AO8" s="60">
        <v>8</v>
      </c>
      <c r="AP8" s="60"/>
      <c r="AQ8" s="12">
        <f t="shared" si="11"/>
        <v>7.8</v>
      </c>
      <c r="AR8" s="13">
        <f t="shared" si="12"/>
        <v>7.8</v>
      </c>
      <c r="AS8" s="234" t="str">
        <f t="shared" si="36"/>
        <v>7.8</v>
      </c>
      <c r="AT8" s="37" t="str">
        <f t="shared" si="13"/>
        <v>B</v>
      </c>
      <c r="AU8" s="38">
        <f t="shared" si="14"/>
        <v>3</v>
      </c>
      <c r="AV8" s="38" t="str">
        <f t="shared" si="15"/>
        <v>3.0</v>
      </c>
      <c r="AW8" s="39">
        <v>2</v>
      </c>
      <c r="AX8" s="40">
        <v>2</v>
      </c>
      <c r="AY8" s="58">
        <v>8</v>
      </c>
      <c r="AZ8" s="60">
        <v>9</v>
      </c>
      <c r="BA8" s="60"/>
      <c r="BB8" s="12">
        <f t="shared" si="16"/>
        <v>8.6</v>
      </c>
      <c r="BC8" s="13">
        <f t="shared" si="17"/>
        <v>8.6</v>
      </c>
      <c r="BD8" s="234" t="str">
        <f t="shared" si="37"/>
        <v>8.6</v>
      </c>
      <c r="BE8" s="37" t="str">
        <f t="shared" si="18"/>
        <v>A</v>
      </c>
      <c r="BF8" s="38">
        <f t="shared" si="19"/>
        <v>4</v>
      </c>
      <c r="BG8" s="38" t="str">
        <f t="shared" si="20"/>
        <v>4.0</v>
      </c>
      <c r="BH8" s="39">
        <v>2</v>
      </c>
      <c r="BI8" s="40">
        <v>2</v>
      </c>
      <c r="BJ8" s="66">
        <v>8.6</v>
      </c>
      <c r="BK8" s="113">
        <v>8</v>
      </c>
      <c r="BL8" s="113"/>
      <c r="BM8" s="12">
        <f t="shared" si="38"/>
        <v>8.2</v>
      </c>
      <c r="BN8" s="13">
        <f t="shared" si="39"/>
        <v>8.2</v>
      </c>
      <c r="BO8" s="234" t="str">
        <f t="shared" si="40"/>
        <v>8.2</v>
      </c>
      <c r="BP8" s="37" t="str">
        <f t="shared" si="41"/>
        <v>B+</v>
      </c>
      <c r="BQ8" s="38">
        <f t="shared" si="42"/>
        <v>3.5</v>
      </c>
      <c r="BR8" s="38" t="str">
        <f t="shared" si="43"/>
        <v>3.5</v>
      </c>
      <c r="BS8" s="39">
        <v>2</v>
      </c>
      <c r="BT8" s="83">
        <v>2</v>
      </c>
      <c r="BU8" s="26">
        <v>7.8</v>
      </c>
      <c r="BV8" s="63">
        <v>8</v>
      </c>
      <c r="BW8" s="63"/>
      <c r="BX8" s="12">
        <f t="shared" si="44"/>
        <v>7.9</v>
      </c>
      <c r="BY8" s="13">
        <f t="shared" si="45"/>
        <v>7.9</v>
      </c>
      <c r="BZ8" s="234" t="str">
        <f t="shared" si="46"/>
        <v>7.9</v>
      </c>
      <c r="CA8" s="37" t="str">
        <f t="shared" si="47"/>
        <v>B</v>
      </c>
      <c r="CB8" s="57">
        <f t="shared" si="121"/>
        <v>3</v>
      </c>
      <c r="CC8" s="57" t="str">
        <f t="shared" si="122"/>
        <v>3.0</v>
      </c>
      <c r="CD8" s="67">
        <v>2</v>
      </c>
      <c r="CE8" s="40">
        <v>2</v>
      </c>
      <c r="CF8" s="69">
        <v>8.2</v>
      </c>
      <c r="CG8" s="63">
        <v>9</v>
      </c>
      <c r="CH8" s="63"/>
      <c r="CI8" s="12">
        <f t="shared" si="48"/>
        <v>8.7</v>
      </c>
      <c r="CJ8" s="13">
        <f t="shared" si="49"/>
        <v>8.7</v>
      </c>
      <c r="CK8" s="234" t="str">
        <f t="shared" si="50"/>
        <v>8.7</v>
      </c>
      <c r="CL8" s="37" t="str">
        <f t="shared" si="21"/>
        <v>A</v>
      </c>
      <c r="CM8" s="38">
        <f t="shared" si="22"/>
        <v>4</v>
      </c>
      <c r="CN8" s="38" t="str">
        <f t="shared" si="23"/>
        <v>4.0</v>
      </c>
      <c r="CO8" s="67">
        <v>2</v>
      </c>
      <c r="CP8" s="40">
        <v>2</v>
      </c>
      <c r="CQ8" s="52">
        <v>8</v>
      </c>
      <c r="CR8" s="63">
        <v>8</v>
      </c>
      <c r="CS8" s="63"/>
      <c r="CT8" s="12">
        <f aca="true" t="shared" si="123" ref="CT8:CT14">ROUND((CQ8*0.4+CR8*0.6),1)</f>
        <v>8</v>
      </c>
      <c r="CU8" s="13">
        <f aca="true" t="shared" si="124" ref="CU8:CU14">ROUND(MAX((CQ8*0.4+CR8*0.6),(CQ8*0.4+CS8*0.6)),1)</f>
        <v>8</v>
      </c>
      <c r="CV8" s="234" t="str">
        <f t="shared" si="51"/>
        <v>8.0</v>
      </c>
      <c r="CW8" s="37" t="str">
        <f aca="true" t="shared" si="125" ref="CW8:CW14">IF(CU8&gt;=8.5,"A",IF(CU8&gt;=8,"B+",IF(CU8&gt;=7,"B",IF(CU8&gt;=6.5,"C+",IF(CU8&gt;=5.5,"C",IF(CU8&gt;=5,"D+",IF(CU8&gt;=4,"D","F")))))))</f>
        <v>B+</v>
      </c>
      <c r="CX8" s="38">
        <f aca="true" t="shared" si="126" ref="CX8:CX14">IF(CW8="A",4,IF(CW8="B+",3.5,IF(CW8="B",3,IF(CW8="C+",2.5,IF(CW8="C",2,IF(CW8="D+",1.5,IF(CW8="D",1,0)))))))</f>
        <v>3.5</v>
      </c>
      <c r="CY8" s="38" t="str">
        <f aca="true" t="shared" si="127" ref="CY8:CY14">TEXT(CX8,"0.0")</f>
        <v>3.5</v>
      </c>
      <c r="CZ8" s="39">
        <v>1</v>
      </c>
      <c r="DA8" s="40">
        <v>1</v>
      </c>
      <c r="DB8" s="76">
        <f t="shared" si="52"/>
        <v>15</v>
      </c>
      <c r="DC8" s="77">
        <f t="shared" si="53"/>
        <v>3.433333333333333</v>
      </c>
      <c r="DD8" s="78" t="str">
        <f t="shared" si="54"/>
        <v>3.43</v>
      </c>
      <c r="DE8" s="2" t="str">
        <f t="shared" si="55"/>
        <v>Lên lớp</v>
      </c>
      <c r="DF8" s="79">
        <f t="shared" si="56"/>
        <v>15</v>
      </c>
      <c r="DG8" s="80">
        <f t="shared" si="57"/>
        <v>3.433333333333333</v>
      </c>
      <c r="DH8" s="2" t="str">
        <f t="shared" si="58"/>
        <v>Lên lớp</v>
      </c>
      <c r="DI8" s="86"/>
      <c r="DJ8" s="52">
        <v>8.7</v>
      </c>
      <c r="DK8" s="63">
        <v>7</v>
      </c>
      <c r="DL8" s="63"/>
      <c r="DM8" s="12">
        <f t="shared" si="59"/>
        <v>7.7</v>
      </c>
      <c r="DN8" s="13">
        <f t="shared" si="60"/>
        <v>7.7</v>
      </c>
      <c r="DO8" s="234" t="str">
        <f t="shared" si="61"/>
        <v>7.7</v>
      </c>
      <c r="DP8" s="37" t="str">
        <f t="shared" si="62"/>
        <v>B</v>
      </c>
      <c r="DQ8" s="38">
        <f t="shared" si="63"/>
        <v>3</v>
      </c>
      <c r="DR8" s="38" t="str">
        <f t="shared" si="64"/>
        <v>3.0</v>
      </c>
      <c r="DS8" s="39">
        <v>2</v>
      </c>
      <c r="DT8" s="40">
        <v>2</v>
      </c>
      <c r="DU8" s="52">
        <v>8.8</v>
      </c>
      <c r="DV8" s="148">
        <v>9</v>
      </c>
      <c r="DW8" s="148"/>
      <c r="DX8" s="184">
        <f t="shared" si="65"/>
        <v>8.9</v>
      </c>
      <c r="DY8" s="185">
        <f t="shared" si="66"/>
        <v>8.9</v>
      </c>
      <c r="DZ8" s="186" t="str">
        <f t="shared" si="67"/>
        <v>8.9</v>
      </c>
      <c r="EA8" s="187" t="str">
        <f t="shared" si="68"/>
        <v>A</v>
      </c>
      <c r="EB8" s="188">
        <f t="shared" si="69"/>
        <v>4</v>
      </c>
      <c r="EC8" s="188" t="str">
        <f t="shared" si="70"/>
        <v>4.0</v>
      </c>
      <c r="ED8" s="189">
        <v>2</v>
      </c>
      <c r="EE8" s="190">
        <v>2</v>
      </c>
      <c r="EF8" s="52">
        <v>8.2</v>
      </c>
      <c r="EG8" s="148">
        <v>9</v>
      </c>
      <c r="EH8" s="148"/>
      <c r="EI8" s="232">
        <f t="shared" si="71"/>
        <v>8.7</v>
      </c>
      <c r="EJ8" s="233">
        <f t="shared" si="72"/>
        <v>8.7</v>
      </c>
      <c r="EK8" s="234" t="str">
        <f t="shared" si="73"/>
        <v>8.7</v>
      </c>
      <c r="EL8" s="235" t="str">
        <f t="shared" si="74"/>
        <v>A</v>
      </c>
      <c r="EM8" s="236">
        <f t="shared" si="75"/>
        <v>4</v>
      </c>
      <c r="EN8" s="236" t="str">
        <f t="shared" si="76"/>
        <v>4.0</v>
      </c>
      <c r="EO8" s="237">
        <v>2</v>
      </c>
      <c r="EP8" s="238">
        <v>2</v>
      </c>
      <c r="EQ8" s="52">
        <v>8</v>
      </c>
      <c r="ER8" s="148">
        <v>7</v>
      </c>
      <c r="ES8" s="148"/>
      <c r="ET8" s="232">
        <f t="shared" si="77"/>
        <v>7.4</v>
      </c>
      <c r="EU8" s="233">
        <f t="shared" si="78"/>
        <v>7.4</v>
      </c>
      <c r="EV8" s="234" t="str">
        <f t="shared" si="79"/>
        <v>7.4</v>
      </c>
      <c r="EW8" s="235" t="str">
        <f t="shared" si="80"/>
        <v>B</v>
      </c>
      <c r="EX8" s="236">
        <f t="shared" si="81"/>
        <v>3</v>
      </c>
      <c r="EY8" s="236" t="str">
        <f t="shared" si="82"/>
        <v>3.0</v>
      </c>
      <c r="EZ8" s="237">
        <v>4</v>
      </c>
      <c r="FA8" s="252">
        <v>4</v>
      </c>
      <c r="FB8" s="52">
        <v>7.6</v>
      </c>
      <c r="FC8" s="148">
        <v>8</v>
      </c>
      <c r="FD8" s="148"/>
      <c r="FE8" s="12">
        <f t="shared" si="83"/>
        <v>7.8</v>
      </c>
      <c r="FF8" s="13">
        <f t="shared" si="84"/>
        <v>7.8</v>
      </c>
      <c r="FG8" s="255" t="str">
        <f t="shared" si="85"/>
        <v>7.8</v>
      </c>
      <c r="FH8" s="37" t="str">
        <f t="shared" si="86"/>
        <v>B</v>
      </c>
      <c r="FI8" s="38">
        <f t="shared" si="87"/>
        <v>3</v>
      </c>
      <c r="FJ8" s="38" t="str">
        <f t="shared" si="88"/>
        <v>3.0</v>
      </c>
      <c r="FK8" s="39">
        <v>2</v>
      </c>
      <c r="FL8" s="40">
        <v>2</v>
      </c>
      <c r="FM8" s="52">
        <v>7.2</v>
      </c>
      <c r="FN8" s="148">
        <v>8</v>
      </c>
      <c r="FO8" s="148"/>
      <c r="FP8" s="12">
        <f t="shared" si="89"/>
        <v>7.7</v>
      </c>
      <c r="FQ8" s="13">
        <f t="shared" si="90"/>
        <v>7.7</v>
      </c>
      <c r="FR8" s="255" t="str">
        <f t="shared" si="91"/>
        <v>7.7</v>
      </c>
      <c r="FS8" s="37" t="str">
        <f t="shared" si="92"/>
        <v>B</v>
      </c>
      <c r="FT8" s="38">
        <f t="shared" si="93"/>
        <v>3</v>
      </c>
      <c r="FU8" s="38" t="str">
        <f t="shared" si="94"/>
        <v>3.0</v>
      </c>
      <c r="FV8" s="39">
        <v>2</v>
      </c>
      <c r="FW8" s="40">
        <v>2</v>
      </c>
      <c r="FX8" s="52">
        <v>8.6</v>
      </c>
      <c r="FY8" s="148">
        <v>9</v>
      </c>
      <c r="FZ8" s="148"/>
      <c r="GA8" s="12">
        <f t="shared" si="95"/>
        <v>8.8</v>
      </c>
      <c r="GB8" s="13">
        <f t="shared" si="96"/>
        <v>8.8</v>
      </c>
      <c r="GC8" s="255" t="str">
        <f t="shared" si="97"/>
        <v>8.8</v>
      </c>
      <c r="GD8" s="37" t="str">
        <f t="shared" si="98"/>
        <v>A</v>
      </c>
      <c r="GE8" s="38">
        <f t="shared" si="99"/>
        <v>4</v>
      </c>
      <c r="GF8" s="38" t="str">
        <f t="shared" si="100"/>
        <v>4.0</v>
      </c>
      <c r="GG8" s="39">
        <v>1</v>
      </c>
      <c r="GH8" s="40">
        <v>1</v>
      </c>
      <c r="GI8" s="152">
        <v>7.5</v>
      </c>
      <c r="GJ8" s="12">
        <v>7.5</v>
      </c>
      <c r="GK8" s="168"/>
      <c r="GL8" s="12">
        <f t="shared" si="101"/>
        <v>7.5</v>
      </c>
      <c r="GM8" s="13">
        <f t="shared" si="102"/>
        <v>7.5</v>
      </c>
      <c r="GN8" s="219" t="str">
        <f t="shared" si="103"/>
        <v>7.5</v>
      </c>
      <c r="GO8" s="37" t="str">
        <f t="shared" si="104"/>
        <v>B</v>
      </c>
      <c r="GP8" s="38">
        <f t="shared" si="105"/>
        <v>3</v>
      </c>
      <c r="GQ8" s="38" t="str">
        <f t="shared" si="106"/>
        <v>3.0</v>
      </c>
      <c r="GR8" s="39">
        <v>3</v>
      </c>
      <c r="GS8" s="40">
        <v>3</v>
      </c>
      <c r="GT8" s="52">
        <v>6.8</v>
      </c>
      <c r="GU8" s="148">
        <v>6</v>
      </c>
      <c r="GV8" s="148"/>
      <c r="GW8" s="12">
        <f t="shared" si="107"/>
        <v>6.3</v>
      </c>
      <c r="GX8" s="13">
        <f t="shared" si="108"/>
        <v>6.3</v>
      </c>
      <c r="GY8" s="255" t="str">
        <f t="shared" si="109"/>
        <v>6.3</v>
      </c>
      <c r="GZ8" s="37" t="str">
        <f t="shared" si="110"/>
        <v>C</v>
      </c>
      <c r="HA8" s="38">
        <f t="shared" si="111"/>
        <v>2</v>
      </c>
      <c r="HB8" s="38" t="str">
        <f t="shared" si="112"/>
        <v>2.0</v>
      </c>
      <c r="HC8" s="39">
        <v>1</v>
      </c>
      <c r="HD8" s="40">
        <v>1</v>
      </c>
      <c r="HE8" s="54">
        <v>7.8</v>
      </c>
      <c r="HF8" s="12">
        <v>8.8</v>
      </c>
      <c r="HG8" s="318">
        <f t="shared" si="113"/>
        <v>8.4</v>
      </c>
      <c r="HH8" s="255" t="str">
        <f t="shared" si="114"/>
        <v>8.4</v>
      </c>
      <c r="HI8" s="37" t="str">
        <f t="shared" si="115"/>
        <v>B+</v>
      </c>
      <c r="HJ8" s="38">
        <f t="shared" si="116"/>
        <v>3.5</v>
      </c>
      <c r="HK8" s="38" t="str">
        <f t="shared" si="117"/>
        <v>3.5</v>
      </c>
      <c r="HL8" s="319">
        <v>5</v>
      </c>
      <c r="HM8" s="320">
        <v>5</v>
      </c>
      <c r="HN8" s="76">
        <f t="shared" si="118"/>
        <v>24</v>
      </c>
      <c r="HO8" s="77">
        <f t="shared" si="119"/>
        <v>3.2708333333333335</v>
      </c>
      <c r="HP8" s="78" t="str">
        <f t="shared" si="120"/>
        <v>3.27</v>
      </c>
    </row>
    <row r="9" spans="1:224" ht="21" customHeight="1">
      <c r="A9" s="62">
        <v>8</v>
      </c>
      <c r="B9" s="122" t="s">
        <v>80</v>
      </c>
      <c r="C9" s="123" t="s">
        <v>149</v>
      </c>
      <c r="D9" s="124" t="s">
        <v>67</v>
      </c>
      <c r="E9" s="125" t="s">
        <v>11</v>
      </c>
      <c r="F9" s="18"/>
      <c r="G9" s="128" t="s">
        <v>95</v>
      </c>
      <c r="H9" s="143" t="s">
        <v>109</v>
      </c>
      <c r="I9" s="127" t="s">
        <v>106</v>
      </c>
      <c r="J9" s="121">
        <v>6.5</v>
      </c>
      <c r="K9" s="37" t="str">
        <f t="shared" si="0"/>
        <v>C+</v>
      </c>
      <c r="L9" s="38">
        <f t="shared" si="1"/>
        <v>2.5</v>
      </c>
      <c r="M9" s="51" t="str">
        <f t="shared" si="2"/>
        <v>2.5</v>
      </c>
      <c r="N9" s="59">
        <v>7.3</v>
      </c>
      <c r="O9" s="37" t="str">
        <f t="shared" si="29"/>
        <v>B</v>
      </c>
      <c r="P9" s="38">
        <f t="shared" si="3"/>
        <v>3</v>
      </c>
      <c r="Q9" s="51" t="str">
        <f t="shared" si="4"/>
        <v>3.0</v>
      </c>
      <c r="R9" s="154">
        <v>7.7</v>
      </c>
      <c r="S9" s="149">
        <v>6</v>
      </c>
      <c r="T9" s="149"/>
      <c r="U9" s="12">
        <f t="shared" si="30"/>
        <v>6.7</v>
      </c>
      <c r="V9" s="13">
        <f t="shared" si="31"/>
        <v>6.7</v>
      </c>
      <c r="W9" s="234" t="str">
        <f t="shared" si="32"/>
        <v>6.7</v>
      </c>
      <c r="X9" s="37" t="str">
        <f t="shared" si="5"/>
        <v>C+</v>
      </c>
      <c r="Y9" s="38">
        <f t="shared" si="6"/>
        <v>2.5</v>
      </c>
      <c r="Z9" s="38" t="str">
        <f t="shared" si="7"/>
        <v>2.5</v>
      </c>
      <c r="AA9" s="39">
        <v>2</v>
      </c>
      <c r="AB9" s="40">
        <v>2</v>
      </c>
      <c r="AC9" s="66">
        <v>7.7</v>
      </c>
      <c r="AD9" s="113">
        <v>6</v>
      </c>
      <c r="AE9" s="113"/>
      <c r="AF9" s="12">
        <f t="shared" si="33"/>
        <v>6.7</v>
      </c>
      <c r="AG9" s="13">
        <f t="shared" si="34"/>
        <v>6.7</v>
      </c>
      <c r="AH9" s="234" t="str">
        <f t="shared" si="35"/>
        <v>6.7</v>
      </c>
      <c r="AI9" s="37" t="str">
        <f t="shared" si="8"/>
        <v>C+</v>
      </c>
      <c r="AJ9" s="38">
        <f t="shared" si="9"/>
        <v>2.5</v>
      </c>
      <c r="AK9" s="38" t="str">
        <f t="shared" si="10"/>
        <v>2.5</v>
      </c>
      <c r="AL9" s="39">
        <v>2</v>
      </c>
      <c r="AM9" s="40">
        <v>2</v>
      </c>
      <c r="AN9" s="58">
        <v>7.4</v>
      </c>
      <c r="AO9" s="60">
        <v>9</v>
      </c>
      <c r="AP9" s="60"/>
      <c r="AQ9" s="12">
        <f t="shared" si="11"/>
        <v>8.4</v>
      </c>
      <c r="AR9" s="13">
        <f t="shared" si="12"/>
        <v>8.4</v>
      </c>
      <c r="AS9" s="234" t="str">
        <f t="shared" si="36"/>
        <v>8.4</v>
      </c>
      <c r="AT9" s="37" t="str">
        <f t="shared" si="13"/>
        <v>B+</v>
      </c>
      <c r="AU9" s="38">
        <f t="shared" si="14"/>
        <v>3.5</v>
      </c>
      <c r="AV9" s="38" t="str">
        <f t="shared" si="15"/>
        <v>3.5</v>
      </c>
      <c r="AW9" s="39">
        <v>2</v>
      </c>
      <c r="AX9" s="40">
        <v>2</v>
      </c>
      <c r="AY9" s="58">
        <v>7.8</v>
      </c>
      <c r="AZ9" s="60">
        <v>7</v>
      </c>
      <c r="BA9" s="60"/>
      <c r="BB9" s="12">
        <f t="shared" si="16"/>
        <v>7.3</v>
      </c>
      <c r="BC9" s="13">
        <f t="shared" si="17"/>
        <v>7.3</v>
      </c>
      <c r="BD9" s="234" t="str">
        <f t="shared" si="37"/>
        <v>7.3</v>
      </c>
      <c r="BE9" s="37" t="str">
        <f t="shared" si="18"/>
        <v>B</v>
      </c>
      <c r="BF9" s="38">
        <f t="shared" si="19"/>
        <v>3</v>
      </c>
      <c r="BG9" s="38" t="str">
        <f t="shared" si="20"/>
        <v>3.0</v>
      </c>
      <c r="BH9" s="39">
        <v>2</v>
      </c>
      <c r="BI9" s="40">
        <v>2</v>
      </c>
      <c r="BJ9" s="66">
        <v>8.4</v>
      </c>
      <c r="BK9" s="113">
        <v>8</v>
      </c>
      <c r="BL9" s="113"/>
      <c r="BM9" s="12">
        <f t="shared" si="38"/>
        <v>8.2</v>
      </c>
      <c r="BN9" s="13">
        <f t="shared" si="39"/>
        <v>8.2</v>
      </c>
      <c r="BO9" s="234" t="str">
        <f t="shared" si="40"/>
        <v>8.2</v>
      </c>
      <c r="BP9" s="37" t="str">
        <f t="shared" si="41"/>
        <v>B+</v>
      </c>
      <c r="BQ9" s="38">
        <f t="shared" si="42"/>
        <v>3.5</v>
      </c>
      <c r="BR9" s="38" t="str">
        <f t="shared" si="43"/>
        <v>3.5</v>
      </c>
      <c r="BS9" s="39">
        <v>2</v>
      </c>
      <c r="BT9" s="83">
        <v>2</v>
      </c>
      <c r="BU9" s="26">
        <v>7.6</v>
      </c>
      <c r="BV9" s="63">
        <v>3</v>
      </c>
      <c r="BW9" s="63"/>
      <c r="BX9" s="12">
        <f t="shared" si="44"/>
        <v>4.8</v>
      </c>
      <c r="BY9" s="13">
        <f t="shared" si="45"/>
        <v>4.8</v>
      </c>
      <c r="BZ9" s="234" t="str">
        <f t="shared" si="46"/>
        <v>4.8</v>
      </c>
      <c r="CA9" s="37" t="str">
        <f t="shared" si="47"/>
        <v>D</v>
      </c>
      <c r="CB9" s="57">
        <f t="shared" si="121"/>
        <v>1</v>
      </c>
      <c r="CC9" s="57" t="str">
        <f t="shared" si="122"/>
        <v>1.0</v>
      </c>
      <c r="CD9" s="67">
        <v>2</v>
      </c>
      <c r="CE9" s="40">
        <v>2</v>
      </c>
      <c r="CF9" s="69">
        <v>8</v>
      </c>
      <c r="CG9" s="63">
        <v>9</v>
      </c>
      <c r="CH9" s="63"/>
      <c r="CI9" s="12">
        <f t="shared" si="48"/>
        <v>8.6</v>
      </c>
      <c r="CJ9" s="13">
        <f t="shared" si="49"/>
        <v>8.6</v>
      </c>
      <c r="CK9" s="234" t="str">
        <f t="shared" si="50"/>
        <v>8.6</v>
      </c>
      <c r="CL9" s="37" t="str">
        <f t="shared" si="21"/>
        <v>A</v>
      </c>
      <c r="CM9" s="38">
        <f t="shared" si="22"/>
        <v>4</v>
      </c>
      <c r="CN9" s="38" t="str">
        <f t="shared" si="23"/>
        <v>4.0</v>
      </c>
      <c r="CO9" s="67">
        <v>2</v>
      </c>
      <c r="CP9" s="40">
        <v>2</v>
      </c>
      <c r="CQ9" s="52">
        <v>8.7</v>
      </c>
      <c r="CR9" s="63">
        <v>8</v>
      </c>
      <c r="CS9" s="63"/>
      <c r="CT9" s="12">
        <f t="shared" si="123"/>
        <v>8.3</v>
      </c>
      <c r="CU9" s="13">
        <f t="shared" si="124"/>
        <v>8.3</v>
      </c>
      <c r="CV9" s="234" t="str">
        <f t="shared" si="51"/>
        <v>8.3</v>
      </c>
      <c r="CW9" s="37" t="str">
        <f t="shared" si="125"/>
        <v>B+</v>
      </c>
      <c r="CX9" s="38">
        <f t="shared" si="126"/>
        <v>3.5</v>
      </c>
      <c r="CY9" s="38" t="str">
        <f t="shared" si="127"/>
        <v>3.5</v>
      </c>
      <c r="CZ9" s="39">
        <v>1</v>
      </c>
      <c r="DA9" s="40">
        <v>1</v>
      </c>
      <c r="DB9" s="76">
        <f t="shared" si="52"/>
        <v>15</v>
      </c>
      <c r="DC9" s="77">
        <f t="shared" si="53"/>
        <v>2.9</v>
      </c>
      <c r="DD9" s="78" t="str">
        <f t="shared" si="54"/>
        <v>2.90</v>
      </c>
      <c r="DE9" s="2" t="str">
        <f t="shared" si="55"/>
        <v>Lên lớp</v>
      </c>
      <c r="DF9" s="79">
        <f t="shared" si="56"/>
        <v>15</v>
      </c>
      <c r="DG9" s="80">
        <f t="shared" si="57"/>
        <v>2.9</v>
      </c>
      <c r="DH9" s="2" t="str">
        <f t="shared" si="58"/>
        <v>Lên lớp</v>
      </c>
      <c r="DI9" s="86"/>
      <c r="DJ9" s="52">
        <v>8.7</v>
      </c>
      <c r="DK9" s="63">
        <v>9</v>
      </c>
      <c r="DL9" s="63"/>
      <c r="DM9" s="12">
        <f t="shared" si="59"/>
        <v>8.9</v>
      </c>
      <c r="DN9" s="13">
        <f t="shared" si="60"/>
        <v>8.9</v>
      </c>
      <c r="DO9" s="234" t="str">
        <f t="shared" si="61"/>
        <v>8.9</v>
      </c>
      <c r="DP9" s="37" t="str">
        <f t="shared" si="62"/>
        <v>A</v>
      </c>
      <c r="DQ9" s="38">
        <f t="shared" si="63"/>
        <v>4</v>
      </c>
      <c r="DR9" s="38" t="str">
        <f t="shared" si="64"/>
        <v>4.0</v>
      </c>
      <c r="DS9" s="39">
        <v>2</v>
      </c>
      <c r="DT9" s="40">
        <v>2</v>
      </c>
      <c r="DU9" s="52">
        <v>8.4</v>
      </c>
      <c r="DV9" s="148">
        <v>8</v>
      </c>
      <c r="DW9" s="148"/>
      <c r="DX9" s="184">
        <f t="shared" si="65"/>
        <v>8.2</v>
      </c>
      <c r="DY9" s="185">
        <f t="shared" si="66"/>
        <v>8.2</v>
      </c>
      <c r="DZ9" s="186" t="str">
        <f t="shared" si="67"/>
        <v>8.2</v>
      </c>
      <c r="EA9" s="187" t="str">
        <f t="shared" si="68"/>
        <v>B+</v>
      </c>
      <c r="EB9" s="188">
        <f t="shared" si="69"/>
        <v>3.5</v>
      </c>
      <c r="EC9" s="188" t="str">
        <f t="shared" si="70"/>
        <v>3.5</v>
      </c>
      <c r="ED9" s="189">
        <v>2</v>
      </c>
      <c r="EE9" s="190">
        <v>2</v>
      </c>
      <c r="EF9" s="52">
        <v>7.8</v>
      </c>
      <c r="EG9" s="148">
        <v>10</v>
      </c>
      <c r="EH9" s="148"/>
      <c r="EI9" s="232">
        <f t="shared" si="71"/>
        <v>9.1</v>
      </c>
      <c r="EJ9" s="233">
        <f t="shared" si="72"/>
        <v>9.1</v>
      </c>
      <c r="EK9" s="234" t="str">
        <f t="shared" si="73"/>
        <v>9.1</v>
      </c>
      <c r="EL9" s="235" t="str">
        <f t="shared" si="74"/>
        <v>A</v>
      </c>
      <c r="EM9" s="236">
        <f t="shared" si="75"/>
        <v>4</v>
      </c>
      <c r="EN9" s="236" t="str">
        <f t="shared" si="76"/>
        <v>4.0</v>
      </c>
      <c r="EO9" s="237">
        <v>2</v>
      </c>
      <c r="EP9" s="238">
        <v>2</v>
      </c>
      <c r="EQ9" s="52">
        <v>8.1</v>
      </c>
      <c r="ER9" s="148">
        <v>7</v>
      </c>
      <c r="ES9" s="148"/>
      <c r="ET9" s="232">
        <f t="shared" si="77"/>
        <v>7.4</v>
      </c>
      <c r="EU9" s="233">
        <f t="shared" si="78"/>
        <v>7.4</v>
      </c>
      <c r="EV9" s="234" t="str">
        <f t="shared" si="79"/>
        <v>7.4</v>
      </c>
      <c r="EW9" s="235" t="str">
        <f t="shared" si="80"/>
        <v>B</v>
      </c>
      <c r="EX9" s="236">
        <f t="shared" si="81"/>
        <v>3</v>
      </c>
      <c r="EY9" s="236" t="str">
        <f t="shared" si="82"/>
        <v>3.0</v>
      </c>
      <c r="EZ9" s="237">
        <v>4</v>
      </c>
      <c r="FA9" s="252">
        <v>4</v>
      </c>
      <c r="FB9" s="52">
        <v>9</v>
      </c>
      <c r="FC9" s="148">
        <v>8</v>
      </c>
      <c r="FD9" s="148"/>
      <c r="FE9" s="12">
        <f t="shared" si="83"/>
        <v>8.4</v>
      </c>
      <c r="FF9" s="13">
        <f t="shared" si="84"/>
        <v>8.4</v>
      </c>
      <c r="FG9" s="255" t="str">
        <f t="shared" si="85"/>
        <v>8.4</v>
      </c>
      <c r="FH9" s="37" t="str">
        <f t="shared" si="86"/>
        <v>B+</v>
      </c>
      <c r="FI9" s="38">
        <f t="shared" si="87"/>
        <v>3.5</v>
      </c>
      <c r="FJ9" s="38" t="str">
        <f t="shared" si="88"/>
        <v>3.5</v>
      </c>
      <c r="FK9" s="39">
        <v>2</v>
      </c>
      <c r="FL9" s="40">
        <v>2</v>
      </c>
      <c r="FM9" s="52">
        <v>7.2</v>
      </c>
      <c r="FN9" s="148">
        <v>10</v>
      </c>
      <c r="FO9" s="148"/>
      <c r="FP9" s="12">
        <f t="shared" si="89"/>
        <v>8.9</v>
      </c>
      <c r="FQ9" s="13">
        <f t="shared" si="90"/>
        <v>8.9</v>
      </c>
      <c r="FR9" s="255" t="str">
        <f t="shared" si="91"/>
        <v>8.9</v>
      </c>
      <c r="FS9" s="37" t="str">
        <f t="shared" si="92"/>
        <v>A</v>
      </c>
      <c r="FT9" s="38">
        <f t="shared" si="93"/>
        <v>4</v>
      </c>
      <c r="FU9" s="38" t="str">
        <f t="shared" si="94"/>
        <v>4.0</v>
      </c>
      <c r="FV9" s="39">
        <v>2</v>
      </c>
      <c r="FW9" s="40">
        <v>2</v>
      </c>
      <c r="FX9" s="52">
        <v>7.6</v>
      </c>
      <c r="FY9" s="148">
        <v>9</v>
      </c>
      <c r="FZ9" s="148"/>
      <c r="GA9" s="12">
        <f t="shared" si="95"/>
        <v>8.4</v>
      </c>
      <c r="GB9" s="13">
        <f t="shared" si="96"/>
        <v>8.4</v>
      </c>
      <c r="GC9" s="255" t="str">
        <f t="shared" si="97"/>
        <v>8.4</v>
      </c>
      <c r="GD9" s="37" t="str">
        <f t="shared" si="98"/>
        <v>B+</v>
      </c>
      <c r="GE9" s="38">
        <f t="shared" si="99"/>
        <v>3.5</v>
      </c>
      <c r="GF9" s="38" t="str">
        <f t="shared" si="100"/>
        <v>3.5</v>
      </c>
      <c r="GG9" s="39">
        <v>1</v>
      </c>
      <c r="GH9" s="40">
        <v>1</v>
      </c>
      <c r="GI9" s="152">
        <v>8</v>
      </c>
      <c r="GJ9" s="148">
        <v>7</v>
      </c>
      <c r="GK9" s="168"/>
      <c r="GL9" s="12">
        <f t="shared" si="101"/>
        <v>7.4</v>
      </c>
      <c r="GM9" s="13">
        <f t="shared" si="102"/>
        <v>7.4</v>
      </c>
      <c r="GN9" s="219" t="str">
        <f t="shared" si="103"/>
        <v>7.4</v>
      </c>
      <c r="GO9" s="37" t="str">
        <f t="shared" si="104"/>
        <v>B</v>
      </c>
      <c r="GP9" s="38">
        <f t="shared" si="105"/>
        <v>3</v>
      </c>
      <c r="GQ9" s="38" t="str">
        <f t="shared" si="106"/>
        <v>3.0</v>
      </c>
      <c r="GR9" s="39">
        <v>3</v>
      </c>
      <c r="GS9" s="40">
        <v>3</v>
      </c>
      <c r="GT9" s="52">
        <v>7.8</v>
      </c>
      <c r="GU9" s="148">
        <v>9</v>
      </c>
      <c r="GV9" s="148"/>
      <c r="GW9" s="12">
        <f t="shared" si="107"/>
        <v>8.5</v>
      </c>
      <c r="GX9" s="13">
        <f t="shared" si="108"/>
        <v>8.5</v>
      </c>
      <c r="GY9" s="255" t="str">
        <f t="shared" si="109"/>
        <v>8.5</v>
      </c>
      <c r="GZ9" s="37" t="str">
        <f t="shared" si="110"/>
        <v>A</v>
      </c>
      <c r="HA9" s="38">
        <f t="shared" si="111"/>
        <v>4</v>
      </c>
      <c r="HB9" s="38" t="str">
        <f t="shared" si="112"/>
        <v>4.0</v>
      </c>
      <c r="HC9" s="39">
        <v>1</v>
      </c>
      <c r="HD9" s="40">
        <v>1</v>
      </c>
      <c r="HE9" s="54">
        <v>8.2</v>
      </c>
      <c r="HF9" s="12">
        <v>7.9</v>
      </c>
      <c r="HG9" s="318">
        <f t="shared" si="113"/>
        <v>8</v>
      </c>
      <c r="HH9" s="255" t="str">
        <f t="shared" si="114"/>
        <v>8.0</v>
      </c>
      <c r="HI9" s="37" t="str">
        <f t="shared" si="115"/>
        <v>B+</v>
      </c>
      <c r="HJ9" s="38">
        <f t="shared" si="116"/>
        <v>3.5</v>
      </c>
      <c r="HK9" s="38" t="str">
        <f t="shared" si="117"/>
        <v>3.5</v>
      </c>
      <c r="HL9" s="319">
        <v>5</v>
      </c>
      <c r="HM9" s="320">
        <v>5</v>
      </c>
      <c r="HN9" s="76">
        <f t="shared" si="118"/>
        <v>24</v>
      </c>
      <c r="HO9" s="77">
        <f t="shared" si="119"/>
        <v>3.5</v>
      </c>
      <c r="HP9" s="78" t="str">
        <f t="shared" si="120"/>
        <v>3.50</v>
      </c>
    </row>
    <row r="10" spans="1:224" ht="21" customHeight="1">
      <c r="A10" s="62">
        <v>9</v>
      </c>
      <c r="B10" s="122" t="s">
        <v>80</v>
      </c>
      <c r="C10" s="123" t="s">
        <v>150</v>
      </c>
      <c r="D10" s="124" t="s">
        <v>74</v>
      </c>
      <c r="E10" s="125" t="s">
        <v>75</v>
      </c>
      <c r="F10" s="18"/>
      <c r="G10" s="128" t="s">
        <v>96</v>
      </c>
      <c r="H10" s="143" t="s">
        <v>8</v>
      </c>
      <c r="I10" s="127" t="s">
        <v>103</v>
      </c>
      <c r="J10" s="121">
        <v>6</v>
      </c>
      <c r="K10" s="37" t="str">
        <f t="shared" si="0"/>
        <v>C</v>
      </c>
      <c r="L10" s="38">
        <f t="shared" si="1"/>
        <v>2</v>
      </c>
      <c r="M10" s="51" t="str">
        <f t="shared" si="2"/>
        <v>2.0</v>
      </c>
      <c r="N10" s="59">
        <v>5.7</v>
      </c>
      <c r="O10" s="37" t="str">
        <f t="shared" si="29"/>
        <v>C</v>
      </c>
      <c r="P10" s="38">
        <f t="shared" si="3"/>
        <v>2</v>
      </c>
      <c r="Q10" s="51" t="str">
        <f t="shared" si="4"/>
        <v>2.0</v>
      </c>
      <c r="R10" s="154">
        <v>7</v>
      </c>
      <c r="S10" s="149">
        <v>7</v>
      </c>
      <c r="T10" s="149"/>
      <c r="U10" s="12">
        <f t="shared" si="30"/>
        <v>7</v>
      </c>
      <c r="V10" s="13">
        <f t="shared" si="31"/>
        <v>7</v>
      </c>
      <c r="W10" s="234" t="str">
        <f t="shared" si="32"/>
        <v>7.0</v>
      </c>
      <c r="X10" s="37" t="str">
        <f t="shared" si="5"/>
        <v>B</v>
      </c>
      <c r="Y10" s="38">
        <f t="shared" si="6"/>
        <v>3</v>
      </c>
      <c r="Z10" s="38" t="str">
        <f t="shared" si="7"/>
        <v>3.0</v>
      </c>
      <c r="AA10" s="39">
        <v>2</v>
      </c>
      <c r="AB10" s="40">
        <v>2</v>
      </c>
      <c r="AC10" s="66">
        <v>5.3</v>
      </c>
      <c r="AD10" s="113">
        <v>5</v>
      </c>
      <c r="AE10" s="113"/>
      <c r="AF10" s="12">
        <f t="shared" si="33"/>
        <v>5.1</v>
      </c>
      <c r="AG10" s="13">
        <f t="shared" si="34"/>
        <v>5.1</v>
      </c>
      <c r="AH10" s="234" t="str">
        <f t="shared" si="35"/>
        <v>5.1</v>
      </c>
      <c r="AI10" s="37" t="str">
        <f t="shared" si="8"/>
        <v>D+</v>
      </c>
      <c r="AJ10" s="38">
        <f t="shared" si="9"/>
        <v>1.5</v>
      </c>
      <c r="AK10" s="38" t="str">
        <f t="shared" si="10"/>
        <v>1.5</v>
      </c>
      <c r="AL10" s="39">
        <v>2</v>
      </c>
      <c r="AM10" s="40">
        <v>2</v>
      </c>
      <c r="AN10" s="58">
        <v>7.8</v>
      </c>
      <c r="AO10" s="60">
        <v>8</v>
      </c>
      <c r="AP10" s="60"/>
      <c r="AQ10" s="12">
        <f t="shared" si="11"/>
        <v>7.9</v>
      </c>
      <c r="AR10" s="13">
        <f t="shared" si="12"/>
        <v>7.9</v>
      </c>
      <c r="AS10" s="234" t="str">
        <f t="shared" si="36"/>
        <v>7.9</v>
      </c>
      <c r="AT10" s="37" t="str">
        <f t="shared" si="13"/>
        <v>B</v>
      </c>
      <c r="AU10" s="38">
        <f t="shared" si="14"/>
        <v>3</v>
      </c>
      <c r="AV10" s="38" t="str">
        <f t="shared" si="15"/>
        <v>3.0</v>
      </c>
      <c r="AW10" s="39">
        <v>2</v>
      </c>
      <c r="AX10" s="40">
        <v>2</v>
      </c>
      <c r="AY10" s="58">
        <v>6.8</v>
      </c>
      <c r="AZ10" s="60">
        <v>7</v>
      </c>
      <c r="BA10" s="60"/>
      <c r="BB10" s="12">
        <f t="shared" si="16"/>
        <v>6.9</v>
      </c>
      <c r="BC10" s="13">
        <f t="shared" si="17"/>
        <v>6.9</v>
      </c>
      <c r="BD10" s="234" t="str">
        <f t="shared" si="37"/>
        <v>6.9</v>
      </c>
      <c r="BE10" s="37" t="str">
        <f t="shared" si="18"/>
        <v>C+</v>
      </c>
      <c r="BF10" s="38">
        <f t="shared" si="19"/>
        <v>2.5</v>
      </c>
      <c r="BG10" s="38" t="str">
        <f t="shared" si="20"/>
        <v>2.5</v>
      </c>
      <c r="BH10" s="39">
        <v>2</v>
      </c>
      <c r="BI10" s="40">
        <v>2</v>
      </c>
      <c r="BJ10" s="66">
        <v>8.6</v>
      </c>
      <c r="BK10" s="113">
        <v>7</v>
      </c>
      <c r="BL10" s="113"/>
      <c r="BM10" s="12">
        <f t="shared" si="38"/>
        <v>7.6</v>
      </c>
      <c r="BN10" s="13">
        <f t="shared" si="39"/>
        <v>7.6</v>
      </c>
      <c r="BO10" s="234" t="str">
        <f t="shared" si="40"/>
        <v>7.6</v>
      </c>
      <c r="BP10" s="37" t="str">
        <f t="shared" si="41"/>
        <v>B</v>
      </c>
      <c r="BQ10" s="38">
        <f t="shared" si="42"/>
        <v>3</v>
      </c>
      <c r="BR10" s="38" t="str">
        <f t="shared" si="43"/>
        <v>3.0</v>
      </c>
      <c r="BS10" s="39">
        <v>2</v>
      </c>
      <c r="BT10" s="83">
        <v>2</v>
      </c>
      <c r="BU10" s="26">
        <v>7.8</v>
      </c>
      <c r="BV10" s="63">
        <v>0</v>
      </c>
      <c r="BW10" s="63">
        <v>8</v>
      </c>
      <c r="BX10" s="12">
        <f t="shared" si="44"/>
        <v>3.1</v>
      </c>
      <c r="BY10" s="13">
        <f t="shared" si="45"/>
        <v>7.9</v>
      </c>
      <c r="BZ10" s="234" t="str">
        <f t="shared" si="46"/>
        <v>7.9</v>
      </c>
      <c r="CA10" s="37" t="str">
        <f t="shared" si="47"/>
        <v>B</v>
      </c>
      <c r="CB10" s="57">
        <f t="shared" si="121"/>
        <v>3</v>
      </c>
      <c r="CC10" s="57" t="str">
        <f t="shared" si="122"/>
        <v>3.0</v>
      </c>
      <c r="CD10" s="67">
        <v>2</v>
      </c>
      <c r="CE10" s="40">
        <v>2</v>
      </c>
      <c r="CF10" s="69">
        <v>7.8</v>
      </c>
      <c r="CG10" s="63">
        <v>5</v>
      </c>
      <c r="CH10" s="63"/>
      <c r="CI10" s="12">
        <f t="shared" si="48"/>
        <v>6.1</v>
      </c>
      <c r="CJ10" s="13">
        <f t="shared" si="49"/>
        <v>6.1</v>
      </c>
      <c r="CK10" s="234" t="str">
        <f t="shared" si="50"/>
        <v>6.1</v>
      </c>
      <c r="CL10" s="37" t="str">
        <f t="shared" si="21"/>
        <v>C</v>
      </c>
      <c r="CM10" s="38">
        <f t="shared" si="22"/>
        <v>2</v>
      </c>
      <c r="CN10" s="38" t="str">
        <f t="shared" si="23"/>
        <v>2.0</v>
      </c>
      <c r="CO10" s="67">
        <v>2</v>
      </c>
      <c r="CP10" s="40">
        <v>2</v>
      </c>
      <c r="CQ10" s="52">
        <v>6.7</v>
      </c>
      <c r="CR10" s="63">
        <v>8</v>
      </c>
      <c r="CS10" s="63"/>
      <c r="CT10" s="12">
        <f t="shared" si="123"/>
        <v>7.5</v>
      </c>
      <c r="CU10" s="13">
        <f t="shared" si="124"/>
        <v>7.5</v>
      </c>
      <c r="CV10" s="234" t="str">
        <f t="shared" si="51"/>
        <v>7.5</v>
      </c>
      <c r="CW10" s="37" t="str">
        <f t="shared" si="125"/>
        <v>B</v>
      </c>
      <c r="CX10" s="38">
        <f t="shared" si="126"/>
        <v>3</v>
      </c>
      <c r="CY10" s="38" t="str">
        <f t="shared" si="127"/>
        <v>3.0</v>
      </c>
      <c r="CZ10" s="39">
        <v>1</v>
      </c>
      <c r="DA10" s="40">
        <v>1</v>
      </c>
      <c r="DB10" s="76">
        <f t="shared" si="52"/>
        <v>15</v>
      </c>
      <c r="DC10" s="77">
        <f t="shared" si="53"/>
        <v>2.6</v>
      </c>
      <c r="DD10" s="78" t="str">
        <f t="shared" si="54"/>
        <v>2.60</v>
      </c>
      <c r="DE10" s="2" t="str">
        <f t="shared" si="55"/>
        <v>Lên lớp</v>
      </c>
      <c r="DF10" s="79">
        <f t="shared" si="56"/>
        <v>15</v>
      </c>
      <c r="DG10" s="80">
        <f t="shared" si="57"/>
        <v>2.6</v>
      </c>
      <c r="DH10" s="2" t="str">
        <f t="shared" si="58"/>
        <v>Lên lớp</v>
      </c>
      <c r="DI10" s="86"/>
      <c r="DJ10" s="52">
        <v>7.7</v>
      </c>
      <c r="DK10" s="63">
        <v>8</v>
      </c>
      <c r="DL10" s="63"/>
      <c r="DM10" s="12">
        <f t="shared" si="59"/>
        <v>7.9</v>
      </c>
      <c r="DN10" s="13">
        <f t="shared" si="60"/>
        <v>7.9</v>
      </c>
      <c r="DO10" s="234" t="str">
        <f t="shared" si="61"/>
        <v>7.9</v>
      </c>
      <c r="DP10" s="37" t="str">
        <f t="shared" si="62"/>
        <v>B</v>
      </c>
      <c r="DQ10" s="38">
        <f t="shared" si="63"/>
        <v>3</v>
      </c>
      <c r="DR10" s="38" t="str">
        <f t="shared" si="64"/>
        <v>3.0</v>
      </c>
      <c r="DS10" s="39">
        <v>2</v>
      </c>
      <c r="DT10" s="40">
        <v>2</v>
      </c>
      <c r="DU10" s="52">
        <v>7.8</v>
      </c>
      <c r="DV10" s="148">
        <v>9</v>
      </c>
      <c r="DW10" s="148"/>
      <c r="DX10" s="184">
        <f t="shared" si="65"/>
        <v>8.5</v>
      </c>
      <c r="DY10" s="185">
        <f t="shared" si="66"/>
        <v>8.5</v>
      </c>
      <c r="DZ10" s="186" t="str">
        <f t="shared" si="67"/>
        <v>8.5</v>
      </c>
      <c r="EA10" s="187" t="str">
        <f t="shared" si="68"/>
        <v>A</v>
      </c>
      <c r="EB10" s="188">
        <f t="shared" si="69"/>
        <v>4</v>
      </c>
      <c r="EC10" s="188" t="str">
        <f t="shared" si="70"/>
        <v>4.0</v>
      </c>
      <c r="ED10" s="189">
        <v>2</v>
      </c>
      <c r="EE10" s="190">
        <v>2</v>
      </c>
      <c r="EF10" s="52">
        <v>8</v>
      </c>
      <c r="EG10" s="148">
        <v>9</v>
      </c>
      <c r="EH10" s="148"/>
      <c r="EI10" s="232">
        <f t="shared" si="71"/>
        <v>8.6</v>
      </c>
      <c r="EJ10" s="233">
        <f t="shared" si="72"/>
        <v>8.6</v>
      </c>
      <c r="EK10" s="234" t="str">
        <f t="shared" si="73"/>
        <v>8.6</v>
      </c>
      <c r="EL10" s="235" t="str">
        <f t="shared" si="74"/>
        <v>A</v>
      </c>
      <c r="EM10" s="236">
        <f t="shared" si="75"/>
        <v>4</v>
      </c>
      <c r="EN10" s="236" t="str">
        <f t="shared" si="76"/>
        <v>4.0</v>
      </c>
      <c r="EO10" s="237">
        <v>2</v>
      </c>
      <c r="EP10" s="238">
        <v>2</v>
      </c>
      <c r="EQ10" s="52">
        <v>7.6</v>
      </c>
      <c r="ER10" s="148">
        <v>7</v>
      </c>
      <c r="ES10" s="148"/>
      <c r="ET10" s="232">
        <f t="shared" si="77"/>
        <v>7.2</v>
      </c>
      <c r="EU10" s="233">
        <f t="shared" si="78"/>
        <v>7.2</v>
      </c>
      <c r="EV10" s="234" t="str">
        <f t="shared" si="79"/>
        <v>7.2</v>
      </c>
      <c r="EW10" s="235" t="str">
        <f t="shared" si="80"/>
        <v>B</v>
      </c>
      <c r="EX10" s="236">
        <f t="shared" si="81"/>
        <v>3</v>
      </c>
      <c r="EY10" s="236" t="str">
        <f t="shared" si="82"/>
        <v>3.0</v>
      </c>
      <c r="EZ10" s="237">
        <v>4</v>
      </c>
      <c r="FA10" s="252">
        <v>4</v>
      </c>
      <c r="FB10" s="52">
        <v>8.2</v>
      </c>
      <c r="FC10" s="148">
        <v>8</v>
      </c>
      <c r="FD10" s="148"/>
      <c r="FE10" s="12">
        <f t="shared" si="83"/>
        <v>8.1</v>
      </c>
      <c r="FF10" s="13">
        <f t="shared" si="84"/>
        <v>8.1</v>
      </c>
      <c r="FG10" s="255" t="str">
        <f t="shared" si="85"/>
        <v>8.1</v>
      </c>
      <c r="FH10" s="37" t="str">
        <f t="shared" si="86"/>
        <v>B+</v>
      </c>
      <c r="FI10" s="38">
        <f t="shared" si="87"/>
        <v>3.5</v>
      </c>
      <c r="FJ10" s="38" t="str">
        <f t="shared" si="88"/>
        <v>3.5</v>
      </c>
      <c r="FK10" s="39">
        <v>2</v>
      </c>
      <c r="FL10" s="40">
        <v>2</v>
      </c>
      <c r="FM10" s="52">
        <v>6.2</v>
      </c>
      <c r="FN10" s="148">
        <v>7</v>
      </c>
      <c r="FO10" s="148"/>
      <c r="FP10" s="12">
        <f t="shared" si="89"/>
        <v>6.7</v>
      </c>
      <c r="FQ10" s="13">
        <f t="shared" si="90"/>
        <v>6.7</v>
      </c>
      <c r="FR10" s="255" t="str">
        <f t="shared" si="91"/>
        <v>6.7</v>
      </c>
      <c r="FS10" s="37" t="str">
        <f t="shared" si="92"/>
        <v>C+</v>
      </c>
      <c r="FT10" s="38">
        <f t="shared" si="93"/>
        <v>2.5</v>
      </c>
      <c r="FU10" s="38" t="str">
        <f t="shared" si="94"/>
        <v>2.5</v>
      </c>
      <c r="FV10" s="39">
        <v>2</v>
      </c>
      <c r="FW10" s="40">
        <v>2</v>
      </c>
      <c r="FX10" s="52">
        <v>7.6</v>
      </c>
      <c r="FY10" s="148">
        <v>9</v>
      </c>
      <c r="FZ10" s="148"/>
      <c r="GA10" s="12">
        <f t="shared" si="95"/>
        <v>8.4</v>
      </c>
      <c r="GB10" s="13">
        <f t="shared" si="96"/>
        <v>8.4</v>
      </c>
      <c r="GC10" s="255" t="str">
        <f t="shared" si="97"/>
        <v>8.4</v>
      </c>
      <c r="GD10" s="37" t="str">
        <f t="shared" si="98"/>
        <v>B+</v>
      </c>
      <c r="GE10" s="38">
        <f t="shared" si="99"/>
        <v>3.5</v>
      </c>
      <c r="GF10" s="38" t="str">
        <f t="shared" si="100"/>
        <v>3.5</v>
      </c>
      <c r="GG10" s="39">
        <v>1</v>
      </c>
      <c r="GH10" s="40">
        <v>1</v>
      </c>
      <c r="GI10" s="152">
        <v>7.3</v>
      </c>
      <c r="GJ10" s="12">
        <v>7.5</v>
      </c>
      <c r="GK10" s="168"/>
      <c r="GL10" s="12">
        <f t="shared" si="101"/>
        <v>7.4</v>
      </c>
      <c r="GM10" s="13">
        <f t="shared" si="102"/>
        <v>7.4</v>
      </c>
      <c r="GN10" s="219" t="str">
        <f t="shared" si="103"/>
        <v>7.4</v>
      </c>
      <c r="GO10" s="37" t="str">
        <f t="shared" si="104"/>
        <v>B</v>
      </c>
      <c r="GP10" s="38">
        <f t="shared" si="105"/>
        <v>3</v>
      </c>
      <c r="GQ10" s="38" t="str">
        <f t="shared" si="106"/>
        <v>3.0</v>
      </c>
      <c r="GR10" s="39">
        <v>3</v>
      </c>
      <c r="GS10" s="40">
        <v>3</v>
      </c>
      <c r="GT10" s="52">
        <v>7.4</v>
      </c>
      <c r="GU10" s="148">
        <v>5</v>
      </c>
      <c r="GV10" s="148"/>
      <c r="GW10" s="12">
        <f t="shared" si="107"/>
        <v>6</v>
      </c>
      <c r="GX10" s="13">
        <f t="shared" si="108"/>
        <v>6</v>
      </c>
      <c r="GY10" s="255" t="str">
        <f t="shared" si="109"/>
        <v>6.0</v>
      </c>
      <c r="GZ10" s="37" t="str">
        <f t="shared" si="110"/>
        <v>C</v>
      </c>
      <c r="HA10" s="38">
        <f t="shared" si="111"/>
        <v>2</v>
      </c>
      <c r="HB10" s="38" t="str">
        <f t="shared" si="112"/>
        <v>2.0</v>
      </c>
      <c r="HC10" s="39">
        <v>1</v>
      </c>
      <c r="HD10" s="40">
        <v>1</v>
      </c>
      <c r="HE10" s="54">
        <v>7.8</v>
      </c>
      <c r="HF10" s="12">
        <v>8.3</v>
      </c>
      <c r="HG10" s="318">
        <f t="shared" si="113"/>
        <v>8.1</v>
      </c>
      <c r="HH10" s="255" t="str">
        <f t="shared" si="114"/>
        <v>8.1</v>
      </c>
      <c r="HI10" s="37" t="str">
        <f t="shared" si="115"/>
        <v>B+</v>
      </c>
      <c r="HJ10" s="38">
        <f t="shared" si="116"/>
        <v>3.5</v>
      </c>
      <c r="HK10" s="38" t="str">
        <f t="shared" si="117"/>
        <v>3.5</v>
      </c>
      <c r="HL10" s="319">
        <v>5</v>
      </c>
      <c r="HM10" s="320">
        <v>5</v>
      </c>
      <c r="HN10" s="76">
        <f t="shared" si="118"/>
        <v>24</v>
      </c>
      <c r="HO10" s="77">
        <f t="shared" si="119"/>
        <v>3.25</v>
      </c>
      <c r="HP10" s="78" t="str">
        <f t="shared" si="120"/>
        <v>3.25</v>
      </c>
    </row>
    <row r="11" spans="1:224" ht="21" customHeight="1">
      <c r="A11" s="62">
        <v>10</v>
      </c>
      <c r="B11" s="122" t="s">
        <v>80</v>
      </c>
      <c r="C11" s="123" t="s">
        <v>151</v>
      </c>
      <c r="D11" s="124" t="s">
        <v>76</v>
      </c>
      <c r="E11" s="125" t="s">
        <v>77</v>
      </c>
      <c r="F11" s="18"/>
      <c r="G11" s="128" t="s">
        <v>97</v>
      </c>
      <c r="H11" s="143" t="s">
        <v>109</v>
      </c>
      <c r="I11" s="127" t="s">
        <v>106</v>
      </c>
      <c r="J11" s="121">
        <v>7.5</v>
      </c>
      <c r="K11" s="37" t="str">
        <f t="shared" si="0"/>
        <v>B</v>
      </c>
      <c r="L11" s="38">
        <f t="shared" si="1"/>
        <v>3</v>
      </c>
      <c r="M11" s="51" t="str">
        <f t="shared" si="2"/>
        <v>3.0</v>
      </c>
      <c r="N11" s="59">
        <v>6.7</v>
      </c>
      <c r="O11" s="37" t="str">
        <f t="shared" si="29"/>
        <v>C+</v>
      </c>
      <c r="P11" s="38">
        <f t="shared" si="3"/>
        <v>2.5</v>
      </c>
      <c r="Q11" s="51" t="str">
        <f t="shared" si="4"/>
        <v>2.5</v>
      </c>
      <c r="R11" s="154">
        <v>6.7</v>
      </c>
      <c r="S11" s="149">
        <v>7</v>
      </c>
      <c r="T11" s="149"/>
      <c r="U11" s="12">
        <f t="shared" si="30"/>
        <v>6.9</v>
      </c>
      <c r="V11" s="13">
        <f t="shared" si="31"/>
        <v>6.9</v>
      </c>
      <c r="W11" s="234" t="str">
        <f t="shared" si="32"/>
        <v>6.9</v>
      </c>
      <c r="X11" s="37" t="str">
        <f t="shared" si="5"/>
        <v>C+</v>
      </c>
      <c r="Y11" s="38">
        <f t="shared" si="6"/>
        <v>2.5</v>
      </c>
      <c r="Z11" s="38" t="str">
        <f t="shared" si="7"/>
        <v>2.5</v>
      </c>
      <c r="AA11" s="39">
        <v>2</v>
      </c>
      <c r="AB11" s="40">
        <v>2</v>
      </c>
      <c r="AC11" s="66">
        <v>5.3</v>
      </c>
      <c r="AD11" s="113">
        <v>7</v>
      </c>
      <c r="AE11" s="113"/>
      <c r="AF11" s="12">
        <f t="shared" si="33"/>
        <v>6.3</v>
      </c>
      <c r="AG11" s="13">
        <f t="shared" si="34"/>
        <v>6.3</v>
      </c>
      <c r="AH11" s="234" t="str">
        <f t="shared" si="35"/>
        <v>6.3</v>
      </c>
      <c r="AI11" s="37" t="str">
        <f t="shared" si="8"/>
        <v>C</v>
      </c>
      <c r="AJ11" s="38">
        <f t="shared" si="9"/>
        <v>2</v>
      </c>
      <c r="AK11" s="38" t="str">
        <f t="shared" si="10"/>
        <v>2.0</v>
      </c>
      <c r="AL11" s="39">
        <v>2</v>
      </c>
      <c r="AM11" s="40">
        <v>2</v>
      </c>
      <c r="AN11" s="58">
        <v>7.8</v>
      </c>
      <c r="AO11" s="60">
        <v>10</v>
      </c>
      <c r="AP11" s="60"/>
      <c r="AQ11" s="12">
        <f t="shared" si="11"/>
        <v>9.1</v>
      </c>
      <c r="AR11" s="13">
        <f t="shared" si="12"/>
        <v>9.1</v>
      </c>
      <c r="AS11" s="234" t="str">
        <f t="shared" si="36"/>
        <v>9.1</v>
      </c>
      <c r="AT11" s="37" t="str">
        <f t="shared" si="13"/>
        <v>A</v>
      </c>
      <c r="AU11" s="38">
        <f t="shared" si="14"/>
        <v>4</v>
      </c>
      <c r="AV11" s="38" t="str">
        <f t="shared" si="15"/>
        <v>4.0</v>
      </c>
      <c r="AW11" s="39">
        <v>2</v>
      </c>
      <c r="AX11" s="40">
        <v>2</v>
      </c>
      <c r="AY11" s="58">
        <v>7.4</v>
      </c>
      <c r="AZ11" s="60">
        <v>9</v>
      </c>
      <c r="BA11" s="60"/>
      <c r="BB11" s="12">
        <f t="shared" si="16"/>
        <v>8.4</v>
      </c>
      <c r="BC11" s="13">
        <f t="shared" si="17"/>
        <v>8.4</v>
      </c>
      <c r="BD11" s="234" t="str">
        <f t="shared" si="37"/>
        <v>8.4</v>
      </c>
      <c r="BE11" s="37" t="str">
        <f t="shared" si="18"/>
        <v>B+</v>
      </c>
      <c r="BF11" s="38">
        <f t="shared" si="19"/>
        <v>3.5</v>
      </c>
      <c r="BG11" s="38" t="str">
        <f t="shared" si="20"/>
        <v>3.5</v>
      </c>
      <c r="BH11" s="39">
        <v>2</v>
      </c>
      <c r="BI11" s="40">
        <v>2</v>
      </c>
      <c r="BJ11" s="66">
        <v>8.6</v>
      </c>
      <c r="BK11" s="113">
        <v>8</v>
      </c>
      <c r="BL11" s="113"/>
      <c r="BM11" s="12">
        <f t="shared" si="38"/>
        <v>8.2</v>
      </c>
      <c r="BN11" s="13">
        <f t="shared" si="39"/>
        <v>8.2</v>
      </c>
      <c r="BO11" s="234" t="str">
        <f t="shared" si="40"/>
        <v>8.2</v>
      </c>
      <c r="BP11" s="37" t="str">
        <f t="shared" si="41"/>
        <v>B+</v>
      </c>
      <c r="BQ11" s="38">
        <f t="shared" si="42"/>
        <v>3.5</v>
      </c>
      <c r="BR11" s="38" t="str">
        <f t="shared" si="43"/>
        <v>3.5</v>
      </c>
      <c r="BS11" s="39">
        <v>2</v>
      </c>
      <c r="BT11" s="83">
        <v>2</v>
      </c>
      <c r="BU11" s="26">
        <v>7.8</v>
      </c>
      <c r="BV11" s="63">
        <v>6</v>
      </c>
      <c r="BW11" s="63"/>
      <c r="BX11" s="12">
        <f t="shared" si="44"/>
        <v>6.7</v>
      </c>
      <c r="BY11" s="13">
        <f t="shared" si="45"/>
        <v>6.7</v>
      </c>
      <c r="BZ11" s="234" t="str">
        <f t="shared" si="46"/>
        <v>6.7</v>
      </c>
      <c r="CA11" s="37" t="str">
        <f t="shared" si="47"/>
        <v>C+</v>
      </c>
      <c r="CB11" s="57">
        <f t="shared" si="121"/>
        <v>2.5</v>
      </c>
      <c r="CC11" s="57" t="str">
        <f t="shared" si="122"/>
        <v>2.5</v>
      </c>
      <c r="CD11" s="67">
        <v>2</v>
      </c>
      <c r="CE11" s="40">
        <v>2</v>
      </c>
      <c r="CF11" s="69">
        <v>7.4</v>
      </c>
      <c r="CG11" s="63">
        <v>7</v>
      </c>
      <c r="CH11" s="63"/>
      <c r="CI11" s="12">
        <f t="shared" si="48"/>
        <v>7.2</v>
      </c>
      <c r="CJ11" s="13">
        <f t="shared" si="49"/>
        <v>7.2</v>
      </c>
      <c r="CK11" s="234" t="str">
        <f t="shared" si="50"/>
        <v>7.2</v>
      </c>
      <c r="CL11" s="37" t="str">
        <f t="shared" si="21"/>
        <v>B</v>
      </c>
      <c r="CM11" s="38">
        <f t="shared" si="22"/>
        <v>3</v>
      </c>
      <c r="CN11" s="38" t="str">
        <f t="shared" si="23"/>
        <v>3.0</v>
      </c>
      <c r="CO11" s="67">
        <v>2</v>
      </c>
      <c r="CP11" s="40">
        <v>2</v>
      </c>
      <c r="CQ11" s="52">
        <v>8.7</v>
      </c>
      <c r="CR11" s="63">
        <v>8</v>
      </c>
      <c r="CS11" s="63"/>
      <c r="CT11" s="12">
        <f t="shared" si="123"/>
        <v>8.3</v>
      </c>
      <c r="CU11" s="13">
        <f t="shared" si="124"/>
        <v>8.3</v>
      </c>
      <c r="CV11" s="234" t="str">
        <f t="shared" si="51"/>
        <v>8.3</v>
      </c>
      <c r="CW11" s="37" t="str">
        <f t="shared" si="125"/>
        <v>B+</v>
      </c>
      <c r="CX11" s="38">
        <f t="shared" si="126"/>
        <v>3.5</v>
      </c>
      <c r="CY11" s="38" t="str">
        <f t="shared" si="127"/>
        <v>3.5</v>
      </c>
      <c r="CZ11" s="39">
        <v>1</v>
      </c>
      <c r="DA11" s="40">
        <v>1</v>
      </c>
      <c r="DB11" s="76">
        <f t="shared" si="52"/>
        <v>15</v>
      </c>
      <c r="DC11" s="77">
        <f t="shared" si="53"/>
        <v>3.033333333333333</v>
      </c>
      <c r="DD11" s="78" t="str">
        <f t="shared" si="54"/>
        <v>3.03</v>
      </c>
      <c r="DE11" s="2" t="str">
        <f t="shared" si="55"/>
        <v>Lên lớp</v>
      </c>
      <c r="DF11" s="79">
        <f t="shared" si="56"/>
        <v>15</v>
      </c>
      <c r="DG11" s="80">
        <f t="shared" si="57"/>
        <v>3.033333333333333</v>
      </c>
      <c r="DH11" s="2" t="str">
        <f t="shared" si="58"/>
        <v>Lên lớp</v>
      </c>
      <c r="DI11" s="86"/>
      <c r="DJ11" s="52">
        <v>8.7</v>
      </c>
      <c r="DK11" s="63">
        <v>8</v>
      </c>
      <c r="DL11" s="63"/>
      <c r="DM11" s="12">
        <f t="shared" si="59"/>
        <v>8.3</v>
      </c>
      <c r="DN11" s="13">
        <f t="shared" si="60"/>
        <v>8.3</v>
      </c>
      <c r="DO11" s="234" t="str">
        <f t="shared" si="61"/>
        <v>8.3</v>
      </c>
      <c r="DP11" s="37" t="str">
        <f t="shared" si="62"/>
        <v>B+</v>
      </c>
      <c r="DQ11" s="38">
        <f t="shared" si="63"/>
        <v>3.5</v>
      </c>
      <c r="DR11" s="38" t="str">
        <f t="shared" si="64"/>
        <v>3.5</v>
      </c>
      <c r="DS11" s="39">
        <v>2</v>
      </c>
      <c r="DT11" s="40">
        <v>2</v>
      </c>
      <c r="DU11" s="52">
        <v>9.2</v>
      </c>
      <c r="DV11" s="148">
        <v>9</v>
      </c>
      <c r="DW11" s="148"/>
      <c r="DX11" s="184">
        <f t="shared" si="65"/>
        <v>9.1</v>
      </c>
      <c r="DY11" s="185">
        <f t="shared" si="66"/>
        <v>9.1</v>
      </c>
      <c r="DZ11" s="186" t="str">
        <f t="shared" si="67"/>
        <v>9.1</v>
      </c>
      <c r="EA11" s="187" t="str">
        <f t="shared" si="68"/>
        <v>A</v>
      </c>
      <c r="EB11" s="188">
        <f t="shared" si="69"/>
        <v>4</v>
      </c>
      <c r="EC11" s="188" t="str">
        <f t="shared" si="70"/>
        <v>4.0</v>
      </c>
      <c r="ED11" s="189">
        <v>2</v>
      </c>
      <c r="EE11" s="190">
        <v>2</v>
      </c>
      <c r="EF11" s="52">
        <v>7.8</v>
      </c>
      <c r="EG11" s="148">
        <v>10</v>
      </c>
      <c r="EH11" s="148"/>
      <c r="EI11" s="232">
        <f t="shared" si="71"/>
        <v>9.1</v>
      </c>
      <c r="EJ11" s="233">
        <f t="shared" si="72"/>
        <v>9.1</v>
      </c>
      <c r="EK11" s="234" t="str">
        <f t="shared" si="73"/>
        <v>9.1</v>
      </c>
      <c r="EL11" s="235" t="str">
        <f t="shared" si="74"/>
        <v>A</v>
      </c>
      <c r="EM11" s="236">
        <f t="shared" si="75"/>
        <v>4</v>
      </c>
      <c r="EN11" s="236" t="str">
        <f t="shared" si="76"/>
        <v>4.0</v>
      </c>
      <c r="EO11" s="237">
        <v>2</v>
      </c>
      <c r="EP11" s="238">
        <v>2</v>
      </c>
      <c r="EQ11" s="52">
        <v>8.1</v>
      </c>
      <c r="ER11" s="148">
        <v>8</v>
      </c>
      <c r="ES11" s="148"/>
      <c r="ET11" s="232">
        <f t="shared" si="77"/>
        <v>8</v>
      </c>
      <c r="EU11" s="233">
        <f t="shared" si="78"/>
        <v>8</v>
      </c>
      <c r="EV11" s="234" t="str">
        <f t="shared" si="79"/>
        <v>8.0</v>
      </c>
      <c r="EW11" s="235" t="str">
        <f t="shared" si="80"/>
        <v>B+</v>
      </c>
      <c r="EX11" s="236">
        <f t="shared" si="81"/>
        <v>3.5</v>
      </c>
      <c r="EY11" s="236" t="str">
        <f t="shared" si="82"/>
        <v>3.5</v>
      </c>
      <c r="EZ11" s="237">
        <v>4</v>
      </c>
      <c r="FA11" s="252">
        <v>4</v>
      </c>
      <c r="FB11" s="52">
        <v>9</v>
      </c>
      <c r="FC11" s="148">
        <v>8</v>
      </c>
      <c r="FD11" s="148"/>
      <c r="FE11" s="12">
        <f t="shared" si="83"/>
        <v>8.4</v>
      </c>
      <c r="FF11" s="13">
        <f t="shared" si="84"/>
        <v>8.4</v>
      </c>
      <c r="FG11" s="255" t="str">
        <f t="shared" si="85"/>
        <v>8.4</v>
      </c>
      <c r="FH11" s="37" t="str">
        <f t="shared" si="86"/>
        <v>B+</v>
      </c>
      <c r="FI11" s="38">
        <f t="shared" si="87"/>
        <v>3.5</v>
      </c>
      <c r="FJ11" s="38" t="str">
        <f t="shared" si="88"/>
        <v>3.5</v>
      </c>
      <c r="FK11" s="39">
        <v>2</v>
      </c>
      <c r="FL11" s="40">
        <v>2</v>
      </c>
      <c r="FM11" s="52">
        <v>9.2</v>
      </c>
      <c r="FN11" s="148">
        <v>9</v>
      </c>
      <c r="FO11" s="148"/>
      <c r="FP11" s="12">
        <f t="shared" si="89"/>
        <v>9.1</v>
      </c>
      <c r="FQ11" s="13">
        <f t="shared" si="90"/>
        <v>9.1</v>
      </c>
      <c r="FR11" s="255" t="str">
        <f t="shared" si="91"/>
        <v>9.1</v>
      </c>
      <c r="FS11" s="37" t="str">
        <f t="shared" si="92"/>
        <v>A</v>
      </c>
      <c r="FT11" s="38">
        <f t="shared" si="93"/>
        <v>4</v>
      </c>
      <c r="FU11" s="38" t="str">
        <f t="shared" si="94"/>
        <v>4.0</v>
      </c>
      <c r="FV11" s="39">
        <v>2</v>
      </c>
      <c r="FW11" s="40">
        <v>2</v>
      </c>
      <c r="FX11" s="52">
        <v>6.6</v>
      </c>
      <c r="FY11" s="148">
        <v>6</v>
      </c>
      <c r="FZ11" s="148"/>
      <c r="GA11" s="12">
        <f t="shared" si="95"/>
        <v>6.2</v>
      </c>
      <c r="GB11" s="13">
        <f t="shared" si="96"/>
        <v>6.2</v>
      </c>
      <c r="GC11" s="255" t="str">
        <f t="shared" si="97"/>
        <v>6.2</v>
      </c>
      <c r="GD11" s="37" t="str">
        <f t="shared" si="98"/>
        <v>C</v>
      </c>
      <c r="GE11" s="38">
        <f t="shared" si="99"/>
        <v>2</v>
      </c>
      <c r="GF11" s="38" t="str">
        <f t="shared" si="100"/>
        <v>2.0</v>
      </c>
      <c r="GG11" s="39">
        <v>1</v>
      </c>
      <c r="GH11" s="40">
        <v>1</v>
      </c>
      <c r="GI11" s="152">
        <v>8</v>
      </c>
      <c r="GJ11" s="148">
        <v>9</v>
      </c>
      <c r="GK11" s="168"/>
      <c r="GL11" s="12">
        <f t="shared" si="101"/>
        <v>8.6</v>
      </c>
      <c r="GM11" s="13">
        <f t="shared" si="102"/>
        <v>8.6</v>
      </c>
      <c r="GN11" s="219" t="str">
        <f t="shared" si="103"/>
        <v>8.6</v>
      </c>
      <c r="GO11" s="37" t="str">
        <f t="shared" si="104"/>
        <v>A</v>
      </c>
      <c r="GP11" s="38">
        <f t="shared" si="105"/>
        <v>4</v>
      </c>
      <c r="GQ11" s="38" t="str">
        <f t="shared" si="106"/>
        <v>4.0</v>
      </c>
      <c r="GR11" s="39">
        <v>3</v>
      </c>
      <c r="GS11" s="40">
        <v>3</v>
      </c>
      <c r="GT11" s="52">
        <v>8.6</v>
      </c>
      <c r="GU11" s="148">
        <v>7</v>
      </c>
      <c r="GV11" s="148"/>
      <c r="GW11" s="12">
        <f t="shared" si="107"/>
        <v>7.6</v>
      </c>
      <c r="GX11" s="13">
        <f t="shared" si="108"/>
        <v>7.6</v>
      </c>
      <c r="GY11" s="255" t="str">
        <f t="shared" si="109"/>
        <v>7.6</v>
      </c>
      <c r="GZ11" s="37" t="str">
        <f t="shared" si="110"/>
        <v>B</v>
      </c>
      <c r="HA11" s="38">
        <f t="shared" si="111"/>
        <v>3</v>
      </c>
      <c r="HB11" s="38" t="str">
        <f t="shared" si="112"/>
        <v>3.0</v>
      </c>
      <c r="HC11" s="39">
        <v>1</v>
      </c>
      <c r="HD11" s="40">
        <v>1</v>
      </c>
      <c r="HE11" s="54">
        <v>8.4</v>
      </c>
      <c r="HF11" s="12">
        <v>8.8</v>
      </c>
      <c r="HG11" s="318">
        <f t="shared" si="113"/>
        <v>8.6</v>
      </c>
      <c r="HH11" s="255" t="str">
        <f t="shared" si="114"/>
        <v>8.6</v>
      </c>
      <c r="HI11" s="37" t="str">
        <f t="shared" si="115"/>
        <v>A</v>
      </c>
      <c r="HJ11" s="38">
        <f t="shared" si="116"/>
        <v>4</v>
      </c>
      <c r="HK11" s="38" t="str">
        <f t="shared" si="117"/>
        <v>4.0</v>
      </c>
      <c r="HL11" s="319">
        <v>5</v>
      </c>
      <c r="HM11" s="320">
        <v>5</v>
      </c>
      <c r="HN11" s="76">
        <f t="shared" si="118"/>
        <v>24</v>
      </c>
      <c r="HO11" s="77">
        <f t="shared" si="119"/>
        <v>3.7083333333333335</v>
      </c>
      <c r="HP11" s="78" t="str">
        <f t="shared" si="120"/>
        <v>3.71</v>
      </c>
    </row>
    <row r="12" spans="1:224" ht="21" customHeight="1">
      <c r="A12" s="62">
        <v>11</v>
      </c>
      <c r="B12" s="129" t="s">
        <v>80</v>
      </c>
      <c r="C12" s="130" t="s">
        <v>152</v>
      </c>
      <c r="D12" s="131" t="s">
        <v>78</v>
      </c>
      <c r="E12" s="132" t="s">
        <v>79</v>
      </c>
      <c r="F12" s="55"/>
      <c r="G12" s="128" t="s">
        <v>98</v>
      </c>
      <c r="H12" s="143" t="s">
        <v>8</v>
      </c>
      <c r="I12" s="127" t="s">
        <v>104</v>
      </c>
      <c r="J12" s="121">
        <v>6</v>
      </c>
      <c r="K12" s="56" t="str">
        <f t="shared" si="0"/>
        <v>C</v>
      </c>
      <c r="L12" s="57">
        <f t="shared" si="1"/>
        <v>2</v>
      </c>
      <c r="M12" s="101" t="str">
        <f t="shared" si="2"/>
        <v>2.0</v>
      </c>
      <c r="N12" s="59">
        <v>6</v>
      </c>
      <c r="O12" s="37" t="str">
        <f t="shared" si="29"/>
        <v>C</v>
      </c>
      <c r="P12" s="38">
        <f t="shared" si="3"/>
        <v>2</v>
      </c>
      <c r="Q12" s="51" t="str">
        <f t="shared" si="4"/>
        <v>2.0</v>
      </c>
      <c r="R12" s="154">
        <v>7.3</v>
      </c>
      <c r="S12" s="149">
        <v>7</v>
      </c>
      <c r="T12" s="149"/>
      <c r="U12" s="12">
        <f t="shared" si="30"/>
        <v>7.1</v>
      </c>
      <c r="V12" s="13">
        <f t="shared" si="31"/>
        <v>7.1</v>
      </c>
      <c r="W12" s="234" t="str">
        <f t="shared" si="32"/>
        <v>7.1</v>
      </c>
      <c r="X12" s="37" t="str">
        <f t="shared" si="5"/>
        <v>B</v>
      </c>
      <c r="Y12" s="38">
        <f t="shared" si="6"/>
        <v>3</v>
      </c>
      <c r="Z12" s="38" t="str">
        <f t="shared" si="7"/>
        <v>3.0</v>
      </c>
      <c r="AA12" s="67">
        <v>2</v>
      </c>
      <c r="AB12" s="40">
        <v>2</v>
      </c>
      <c r="AC12" s="66">
        <v>5.7</v>
      </c>
      <c r="AD12" s="113">
        <v>8</v>
      </c>
      <c r="AE12" s="113"/>
      <c r="AF12" s="12">
        <f t="shared" si="33"/>
        <v>7.1</v>
      </c>
      <c r="AG12" s="13">
        <f t="shared" si="34"/>
        <v>7.1</v>
      </c>
      <c r="AH12" s="234" t="str">
        <f t="shared" si="35"/>
        <v>7.1</v>
      </c>
      <c r="AI12" s="37" t="str">
        <f t="shared" si="8"/>
        <v>B</v>
      </c>
      <c r="AJ12" s="38">
        <f t="shared" si="9"/>
        <v>3</v>
      </c>
      <c r="AK12" s="38" t="str">
        <f t="shared" si="10"/>
        <v>3.0</v>
      </c>
      <c r="AL12" s="67">
        <v>2</v>
      </c>
      <c r="AM12" s="40">
        <v>2</v>
      </c>
      <c r="AN12" s="58">
        <v>7.4</v>
      </c>
      <c r="AO12" s="60">
        <v>8</v>
      </c>
      <c r="AP12" s="60"/>
      <c r="AQ12" s="81">
        <f t="shared" si="11"/>
        <v>7.8</v>
      </c>
      <c r="AR12" s="82">
        <f t="shared" si="12"/>
        <v>7.8</v>
      </c>
      <c r="AS12" s="234" t="str">
        <f t="shared" si="36"/>
        <v>7.8</v>
      </c>
      <c r="AT12" s="56" t="str">
        <f t="shared" si="13"/>
        <v>B</v>
      </c>
      <c r="AU12" s="57">
        <f t="shared" si="14"/>
        <v>3</v>
      </c>
      <c r="AV12" s="57" t="str">
        <f t="shared" si="15"/>
        <v>3.0</v>
      </c>
      <c r="AW12" s="39">
        <v>2</v>
      </c>
      <c r="AX12" s="40">
        <v>2</v>
      </c>
      <c r="AY12" s="58">
        <v>6.6</v>
      </c>
      <c r="AZ12" s="60">
        <v>6</v>
      </c>
      <c r="BA12" s="60"/>
      <c r="BB12" s="81">
        <f t="shared" si="16"/>
        <v>6.2</v>
      </c>
      <c r="BC12" s="82">
        <f t="shared" si="17"/>
        <v>6.2</v>
      </c>
      <c r="BD12" s="234" t="str">
        <f t="shared" si="37"/>
        <v>6.2</v>
      </c>
      <c r="BE12" s="56" t="str">
        <f t="shared" si="18"/>
        <v>C</v>
      </c>
      <c r="BF12" s="57">
        <f t="shared" si="19"/>
        <v>2</v>
      </c>
      <c r="BG12" s="57" t="str">
        <f t="shared" si="20"/>
        <v>2.0</v>
      </c>
      <c r="BH12" s="67">
        <v>2</v>
      </c>
      <c r="BI12" s="40">
        <v>2</v>
      </c>
      <c r="BJ12" s="66">
        <v>7.8</v>
      </c>
      <c r="BK12" s="113">
        <v>6</v>
      </c>
      <c r="BL12" s="113"/>
      <c r="BM12" s="81">
        <f t="shared" si="38"/>
        <v>6.7</v>
      </c>
      <c r="BN12" s="82">
        <f t="shared" si="39"/>
        <v>6.7</v>
      </c>
      <c r="BO12" s="234" t="str">
        <f t="shared" si="40"/>
        <v>6.7</v>
      </c>
      <c r="BP12" s="56" t="str">
        <f t="shared" si="41"/>
        <v>C+</v>
      </c>
      <c r="BQ12" s="57">
        <f t="shared" si="42"/>
        <v>2.5</v>
      </c>
      <c r="BR12" s="57" t="str">
        <f t="shared" si="43"/>
        <v>2.5</v>
      </c>
      <c r="BS12" s="39">
        <v>2</v>
      </c>
      <c r="BT12" s="83">
        <v>2</v>
      </c>
      <c r="BU12" s="66">
        <v>7.8</v>
      </c>
      <c r="BV12" s="60">
        <v>3</v>
      </c>
      <c r="BW12" s="60"/>
      <c r="BX12" s="12">
        <f t="shared" si="44"/>
        <v>4.9</v>
      </c>
      <c r="BY12" s="13">
        <f t="shared" si="45"/>
        <v>4.9</v>
      </c>
      <c r="BZ12" s="234" t="str">
        <f t="shared" si="46"/>
        <v>4.9</v>
      </c>
      <c r="CA12" s="37" t="str">
        <f t="shared" si="47"/>
        <v>D</v>
      </c>
      <c r="CB12" s="57">
        <f t="shared" si="121"/>
        <v>1</v>
      </c>
      <c r="CC12" s="57" t="str">
        <f t="shared" si="122"/>
        <v>1.0</v>
      </c>
      <c r="CD12" s="67">
        <v>2</v>
      </c>
      <c r="CE12" s="40">
        <v>2</v>
      </c>
      <c r="CF12" s="84">
        <v>6</v>
      </c>
      <c r="CG12" s="60">
        <v>8</v>
      </c>
      <c r="CH12" s="60"/>
      <c r="CI12" s="12">
        <f t="shared" si="48"/>
        <v>7.2</v>
      </c>
      <c r="CJ12" s="13">
        <f t="shared" si="49"/>
        <v>7.2</v>
      </c>
      <c r="CK12" s="234" t="str">
        <f t="shared" si="50"/>
        <v>7.2</v>
      </c>
      <c r="CL12" s="37" t="str">
        <f t="shared" si="21"/>
        <v>B</v>
      </c>
      <c r="CM12" s="38">
        <f t="shared" si="22"/>
        <v>3</v>
      </c>
      <c r="CN12" s="38" t="str">
        <f t="shared" si="23"/>
        <v>3.0</v>
      </c>
      <c r="CO12" s="67">
        <v>2</v>
      </c>
      <c r="CP12" s="40">
        <v>2</v>
      </c>
      <c r="CQ12" s="58">
        <v>7.7</v>
      </c>
      <c r="CR12" s="60">
        <v>6</v>
      </c>
      <c r="CS12" s="60"/>
      <c r="CT12" s="81">
        <f t="shared" si="123"/>
        <v>6.7</v>
      </c>
      <c r="CU12" s="82">
        <f t="shared" si="124"/>
        <v>6.7</v>
      </c>
      <c r="CV12" s="234" t="str">
        <f t="shared" si="51"/>
        <v>6.7</v>
      </c>
      <c r="CW12" s="56" t="str">
        <f t="shared" si="125"/>
        <v>C+</v>
      </c>
      <c r="CX12" s="57">
        <f t="shared" si="126"/>
        <v>2.5</v>
      </c>
      <c r="CY12" s="57" t="str">
        <f t="shared" si="127"/>
        <v>2.5</v>
      </c>
      <c r="CZ12" s="67">
        <v>1</v>
      </c>
      <c r="DA12" s="40">
        <v>1</v>
      </c>
      <c r="DB12" s="76">
        <f t="shared" si="52"/>
        <v>15</v>
      </c>
      <c r="DC12" s="77">
        <f t="shared" si="53"/>
        <v>2.5</v>
      </c>
      <c r="DD12" s="78" t="str">
        <f t="shared" si="54"/>
        <v>2.50</v>
      </c>
      <c r="DE12" s="2" t="str">
        <f t="shared" si="55"/>
        <v>Lên lớp</v>
      </c>
      <c r="DF12" s="79">
        <f t="shared" si="56"/>
        <v>15</v>
      </c>
      <c r="DG12" s="80">
        <f t="shared" si="57"/>
        <v>2.5</v>
      </c>
      <c r="DH12" s="2" t="str">
        <f t="shared" si="58"/>
        <v>Lên lớp</v>
      </c>
      <c r="DI12" s="87"/>
      <c r="DJ12" s="52">
        <v>7.7</v>
      </c>
      <c r="DK12" s="63">
        <v>6</v>
      </c>
      <c r="DL12" s="63"/>
      <c r="DM12" s="12">
        <f t="shared" si="59"/>
        <v>6.7</v>
      </c>
      <c r="DN12" s="13">
        <f t="shared" si="60"/>
        <v>6.7</v>
      </c>
      <c r="DO12" s="234" t="str">
        <f t="shared" si="61"/>
        <v>6.7</v>
      </c>
      <c r="DP12" s="37" t="str">
        <f t="shared" si="62"/>
        <v>C+</v>
      </c>
      <c r="DQ12" s="38">
        <f t="shared" si="63"/>
        <v>2.5</v>
      </c>
      <c r="DR12" s="38" t="str">
        <f t="shared" si="64"/>
        <v>2.5</v>
      </c>
      <c r="DS12" s="39">
        <v>2</v>
      </c>
      <c r="DT12" s="40">
        <v>2</v>
      </c>
      <c r="DU12" s="52">
        <v>6.4</v>
      </c>
      <c r="DV12" s="148">
        <v>8</v>
      </c>
      <c r="DW12" s="148"/>
      <c r="DX12" s="184">
        <f t="shared" si="65"/>
        <v>7.4</v>
      </c>
      <c r="DY12" s="185">
        <f t="shared" si="66"/>
        <v>7.4</v>
      </c>
      <c r="DZ12" s="186" t="str">
        <f t="shared" si="67"/>
        <v>7.4</v>
      </c>
      <c r="EA12" s="187" t="str">
        <f t="shared" si="68"/>
        <v>B</v>
      </c>
      <c r="EB12" s="188">
        <f t="shared" si="69"/>
        <v>3</v>
      </c>
      <c r="EC12" s="188" t="str">
        <f t="shared" si="70"/>
        <v>3.0</v>
      </c>
      <c r="ED12" s="189">
        <v>2</v>
      </c>
      <c r="EE12" s="190">
        <v>2</v>
      </c>
      <c r="EF12" s="52">
        <v>7.6</v>
      </c>
      <c r="EG12" s="148">
        <v>9</v>
      </c>
      <c r="EH12" s="148"/>
      <c r="EI12" s="232">
        <f t="shared" si="71"/>
        <v>8.4</v>
      </c>
      <c r="EJ12" s="233">
        <f t="shared" si="72"/>
        <v>8.4</v>
      </c>
      <c r="EK12" s="234" t="str">
        <f t="shared" si="73"/>
        <v>8.4</v>
      </c>
      <c r="EL12" s="235" t="str">
        <f t="shared" si="74"/>
        <v>B+</v>
      </c>
      <c r="EM12" s="236">
        <f t="shared" si="75"/>
        <v>3.5</v>
      </c>
      <c r="EN12" s="236" t="str">
        <f t="shared" si="76"/>
        <v>3.5</v>
      </c>
      <c r="EO12" s="237">
        <v>2</v>
      </c>
      <c r="EP12" s="238">
        <v>2</v>
      </c>
      <c r="EQ12" s="52">
        <v>7.6</v>
      </c>
      <c r="ER12" s="148">
        <v>7</v>
      </c>
      <c r="ES12" s="148"/>
      <c r="ET12" s="232">
        <f t="shared" si="77"/>
        <v>7.2</v>
      </c>
      <c r="EU12" s="233">
        <f t="shared" si="78"/>
        <v>7.2</v>
      </c>
      <c r="EV12" s="234" t="str">
        <f t="shared" si="79"/>
        <v>7.2</v>
      </c>
      <c r="EW12" s="235" t="str">
        <f t="shared" si="80"/>
        <v>B</v>
      </c>
      <c r="EX12" s="236">
        <f t="shared" si="81"/>
        <v>3</v>
      </c>
      <c r="EY12" s="236" t="str">
        <f t="shared" si="82"/>
        <v>3.0</v>
      </c>
      <c r="EZ12" s="237">
        <v>4</v>
      </c>
      <c r="FA12" s="252">
        <v>4</v>
      </c>
      <c r="FB12" s="52">
        <v>7.2</v>
      </c>
      <c r="FC12" s="148">
        <v>7</v>
      </c>
      <c r="FD12" s="148"/>
      <c r="FE12" s="12">
        <f t="shared" si="83"/>
        <v>7.1</v>
      </c>
      <c r="FF12" s="13">
        <f t="shared" si="84"/>
        <v>7.1</v>
      </c>
      <c r="FG12" s="255" t="str">
        <f t="shared" si="85"/>
        <v>7.1</v>
      </c>
      <c r="FH12" s="37" t="str">
        <f t="shared" si="86"/>
        <v>B</v>
      </c>
      <c r="FI12" s="38">
        <f t="shared" si="87"/>
        <v>3</v>
      </c>
      <c r="FJ12" s="38" t="str">
        <f t="shared" si="88"/>
        <v>3.0</v>
      </c>
      <c r="FK12" s="39">
        <v>2</v>
      </c>
      <c r="FL12" s="40">
        <v>2</v>
      </c>
      <c r="FM12" s="52">
        <v>7.2</v>
      </c>
      <c r="FN12" s="148">
        <v>7</v>
      </c>
      <c r="FO12" s="148"/>
      <c r="FP12" s="12">
        <f t="shared" si="89"/>
        <v>7.1</v>
      </c>
      <c r="FQ12" s="13">
        <f t="shared" si="90"/>
        <v>7.1</v>
      </c>
      <c r="FR12" s="255" t="str">
        <f t="shared" si="91"/>
        <v>7.1</v>
      </c>
      <c r="FS12" s="37" t="str">
        <f t="shared" si="92"/>
        <v>B</v>
      </c>
      <c r="FT12" s="38">
        <f t="shared" si="93"/>
        <v>3</v>
      </c>
      <c r="FU12" s="38" t="str">
        <f t="shared" si="94"/>
        <v>3.0</v>
      </c>
      <c r="FV12" s="39">
        <v>2</v>
      </c>
      <c r="FW12" s="40">
        <v>2</v>
      </c>
      <c r="FX12" s="52">
        <v>7.2</v>
      </c>
      <c r="FY12" s="148">
        <v>8</v>
      </c>
      <c r="FZ12" s="148"/>
      <c r="GA12" s="12">
        <f t="shared" si="95"/>
        <v>7.7</v>
      </c>
      <c r="GB12" s="13">
        <f t="shared" si="96"/>
        <v>7.7</v>
      </c>
      <c r="GC12" s="255" t="str">
        <f t="shared" si="97"/>
        <v>7.7</v>
      </c>
      <c r="GD12" s="37" t="str">
        <f t="shared" si="98"/>
        <v>B</v>
      </c>
      <c r="GE12" s="38">
        <f t="shared" si="99"/>
        <v>3</v>
      </c>
      <c r="GF12" s="38" t="str">
        <f t="shared" si="100"/>
        <v>3.0</v>
      </c>
      <c r="GG12" s="39">
        <v>1</v>
      </c>
      <c r="GH12" s="40">
        <v>1</v>
      </c>
      <c r="GI12" s="152">
        <v>7.3</v>
      </c>
      <c r="GJ12" s="12">
        <v>7.5</v>
      </c>
      <c r="GK12" s="168"/>
      <c r="GL12" s="12">
        <f t="shared" si="101"/>
        <v>7.4</v>
      </c>
      <c r="GM12" s="13">
        <f t="shared" si="102"/>
        <v>7.4</v>
      </c>
      <c r="GN12" s="219" t="str">
        <f t="shared" si="103"/>
        <v>7.4</v>
      </c>
      <c r="GO12" s="37" t="str">
        <f t="shared" si="104"/>
        <v>B</v>
      </c>
      <c r="GP12" s="38">
        <f t="shared" si="105"/>
        <v>3</v>
      </c>
      <c r="GQ12" s="38" t="str">
        <f t="shared" si="106"/>
        <v>3.0</v>
      </c>
      <c r="GR12" s="39">
        <v>3</v>
      </c>
      <c r="GS12" s="40">
        <v>3</v>
      </c>
      <c r="GT12" s="52">
        <v>7.2</v>
      </c>
      <c r="GU12" s="148">
        <v>6</v>
      </c>
      <c r="GV12" s="148"/>
      <c r="GW12" s="12">
        <f t="shared" si="107"/>
        <v>6.5</v>
      </c>
      <c r="GX12" s="13">
        <f t="shared" si="108"/>
        <v>6.5</v>
      </c>
      <c r="GY12" s="255" t="str">
        <f t="shared" si="109"/>
        <v>6.5</v>
      </c>
      <c r="GZ12" s="37" t="str">
        <f t="shared" si="110"/>
        <v>C+</v>
      </c>
      <c r="HA12" s="38">
        <f t="shared" si="111"/>
        <v>2.5</v>
      </c>
      <c r="HB12" s="38" t="str">
        <f t="shared" si="112"/>
        <v>2.5</v>
      </c>
      <c r="HC12" s="39">
        <v>1</v>
      </c>
      <c r="HD12" s="40">
        <v>1</v>
      </c>
      <c r="HE12" s="54">
        <v>7.6</v>
      </c>
      <c r="HF12" s="12">
        <v>7.5</v>
      </c>
      <c r="HG12" s="318">
        <f t="shared" si="113"/>
        <v>7.5</v>
      </c>
      <c r="HH12" s="255" t="str">
        <f t="shared" si="114"/>
        <v>7.5</v>
      </c>
      <c r="HI12" s="37" t="str">
        <f t="shared" si="115"/>
        <v>B</v>
      </c>
      <c r="HJ12" s="38">
        <f t="shared" si="116"/>
        <v>3</v>
      </c>
      <c r="HK12" s="38" t="str">
        <f t="shared" si="117"/>
        <v>3.0</v>
      </c>
      <c r="HL12" s="319">
        <v>5</v>
      </c>
      <c r="HM12" s="320">
        <v>5</v>
      </c>
      <c r="HN12" s="76">
        <f t="shared" si="118"/>
        <v>24</v>
      </c>
      <c r="HO12" s="77">
        <f t="shared" si="119"/>
        <v>2.9791666666666665</v>
      </c>
      <c r="HP12" s="78" t="str">
        <f t="shared" si="120"/>
        <v>2.98</v>
      </c>
    </row>
    <row r="13" spans="1:224" ht="21" customHeight="1">
      <c r="A13" s="62">
        <v>12</v>
      </c>
      <c r="B13" s="122" t="s">
        <v>80</v>
      </c>
      <c r="C13" s="123" t="s">
        <v>153</v>
      </c>
      <c r="D13" s="86" t="s">
        <v>83</v>
      </c>
      <c r="E13" s="103" t="s">
        <v>59</v>
      </c>
      <c r="F13" s="18"/>
      <c r="G13" s="133" t="s">
        <v>99</v>
      </c>
      <c r="H13" s="143" t="s">
        <v>8</v>
      </c>
      <c r="I13" s="134" t="s">
        <v>107</v>
      </c>
      <c r="J13" s="246">
        <v>5.5</v>
      </c>
      <c r="K13" s="56" t="str">
        <f>IF(J13&gt;=8.5,"A",IF(J13&gt;=8,"B+",IF(J13&gt;=7,"B",IF(J13&gt;=6.5,"C+",IF(J13&gt;=5.5,"C",IF(J13&gt;=5,"D+",IF(J13&gt;=4,"D","F")))))))</f>
        <v>C</v>
      </c>
      <c r="L13" s="57">
        <f>IF(K13="A",4,IF(K13="B+",3.5,IF(K13="B",3,IF(K13="C+",2.5,IF(K13="C",2,IF(K13="D+",1.5,IF(K13="D",1,0)))))))</f>
        <v>2</v>
      </c>
      <c r="M13" s="101" t="str">
        <f>TEXT(L13,"0.0")</f>
        <v>2.0</v>
      </c>
      <c r="N13" s="36">
        <v>6.3</v>
      </c>
      <c r="O13" s="37" t="str">
        <f t="shared" si="29"/>
        <v>C</v>
      </c>
      <c r="P13" s="38">
        <f t="shared" si="3"/>
        <v>2</v>
      </c>
      <c r="Q13" s="51" t="str">
        <f t="shared" si="4"/>
        <v>2.0</v>
      </c>
      <c r="R13" s="152">
        <v>7.3</v>
      </c>
      <c r="S13" s="148">
        <v>7</v>
      </c>
      <c r="T13" s="148"/>
      <c r="U13" s="12">
        <f t="shared" si="30"/>
        <v>7.1</v>
      </c>
      <c r="V13" s="13">
        <f t="shared" si="31"/>
        <v>7.1</v>
      </c>
      <c r="W13" s="234" t="str">
        <f t="shared" si="32"/>
        <v>7.1</v>
      </c>
      <c r="X13" s="37" t="str">
        <f t="shared" si="5"/>
        <v>B</v>
      </c>
      <c r="Y13" s="38">
        <f t="shared" si="6"/>
        <v>3</v>
      </c>
      <c r="Z13" s="38" t="str">
        <f t="shared" si="7"/>
        <v>3.0</v>
      </c>
      <c r="AA13" s="67">
        <v>2</v>
      </c>
      <c r="AB13" s="40">
        <v>2</v>
      </c>
      <c r="AC13" s="150">
        <v>6.7</v>
      </c>
      <c r="AD13" s="114">
        <v>8</v>
      </c>
      <c r="AE13" s="114"/>
      <c r="AF13" s="12">
        <f t="shared" si="33"/>
        <v>7.5</v>
      </c>
      <c r="AG13" s="13">
        <f t="shared" si="34"/>
        <v>7.5</v>
      </c>
      <c r="AH13" s="234" t="str">
        <f t="shared" si="35"/>
        <v>7.5</v>
      </c>
      <c r="AI13" s="37" t="str">
        <f t="shared" si="8"/>
        <v>B</v>
      </c>
      <c r="AJ13" s="38">
        <f t="shared" si="9"/>
        <v>3</v>
      </c>
      <c r="AK13" s="38" t="str">
        <f t="shared" si="10"/>
        <v>3.0</v>
      </c>
      <c r="AL13" s="67">
        <v>2</v>
      </c>
      <c r="AM13" s="40">
        <v>2</v>
      </c>
      <c r="AN13" s="12">
        <v>7.8</v>
      </c>
      <c r="AO13" s="63">
        <v>8</v>
      </c>
      <c r="AP13" s="18"/>
      <c r="AQ13" s="81">
        <f>ROUND((AN13*0.4+AO13*0.6),1)</f>
        <v>7.9</v>
      </c>
      <c r="AR13" s="82">
        <f>ROUND(MAX((AN13*0.4+AO13*0.6),(AN13*0.4+AP13*0.6)),1)</f>
        <v>7.9</v>
      </c>
      <c r="AS13" s="234" t="str">
        <f t="shared" si="36"/>
        <v>7.9</v>
      </c>
      <c r="AT13" s="56" t="str">
        <f>IF(AR13&gt;=8.5,"A",IF(AR13&gt;=8,"B+",IF(AR13&gt;=7,"B",IF(AR13&gt;=6.5,"C+",IF(AR13&gt;=5.5,"C",IF(AR13&gt;=5,"D+",IF(AR13&gt;=4,"D","F")))))))</f>
        <v>B</v>
      </c>
      <c r="AU13" s="57">
        <f>IF(AT13="A",4,IF(AT13="B+",3.5,IF(AT13="B",3,IF(AT13="C+",2.5,IF(AT13="C",2,IF(AT13="D+",1.5,IF(AT13="D",1,0)))))))</f>
        <v>3</v>
      </c>
      <c r="AV13" s="57" t="str">
        <f>TEXT(AU13,"0.0")</f>
        <v>3.0</v>
      </c>
      <c r="AW13" s="39">
        <v>2</v>
      </c>
      <c r="AX13" s="40">
        <v>2</v>
      </c>
      <c r="AY13" s="166">
        <v>5.8</v>
      </c>
      <c r="AZ13" s="63">
        <v>7</v>
      </c>
      <c r="BA13" s="63"/>
      <c r="BB13" s="81">
        <f>ROUND((AY13*0.4+AZ13*0.6),1)</f>
        <v>6.5</v>
      </c>
      <c r="BC13" s="82">
        <f>ROUND(MAX((AY13*0.4+AZ13*0.6),(AY13*0.4+BA13*0.6)),1)</f>
        <v>6.5</v>
      </c>
      <c r="BD13" s="234" t="str">
        <f t="shared" si="37"/>
        <v>6.5</v>
      </c>
      <c r="BE13" s="56" t="str">
        <f>IF(BC13&gt;=8.5,"A",IF(BC13&gt;=8,"B+",IF(BC13&gt;=7,"B",IF(BC13&gt;=6.5,"C+",IF(BC13&gt;=5.5,"C",IF(BC13&gt;=5,"D+",IF(BC13&gt;=4,"D","F")))))))</f>
        <v>C+</v>
      </c>
      <c r="BF13" s="57">
        <f>IF(BE13="A",4,IF(BE13="B+",3.5,IF(BE13="B",3,IF(BE13="C+",2.5,IF(BE13="C",2,IF(BE13="D+",1.5,IF(BE13="D",1,0)))))))</f>
        <v>2.5</v>
      </c>
      <c r="BG13" s="57" t="str">
        <f>TEXT(BF13,"0.0")</f>
        <v>2.5</v>
      </c>
      <c r="BH13" s="67">
        <v>2</v>
      </c>
      <c r="BI13" s="40">
        <v>2</v>
      </c>
      <c r="BJ13" s="26">
        <v>7.6</v>
      </c>
      <c r="BK13" s="114">
        <v>8</v>
      </c>
      <c r="BL13" s="114"/>
      <c r="BM13" s="81">
        <f>ROUND((BJ13*0.4+BK13*0.6),1)</f>
        <v>7.8</v>
      </c>
      <c r="BN13" s="82">
        <f>ROUND(MAX((BJ13*0.4+BK13*0.6),(BJ13*0.4+BL13*0.6)),1)</f>
        <v>7.8</v>
      </c>
      <c r="BO13" s="234" t="str">
        <f t="shared" si="40"/>
        <v>7.8</v>
      </c>
      <c r="BP13" s="56" t="str">
        <f>IF(BN13&gt;=8.5,"A",IF(BN13&gt;=8,"B+",IF(BN13&gt;=7,"B",IF(BN13&gt;=6.5,"C+",IF(BN13&gt;=5.5,"C",IF(BN13&gt;=5,"D+",IF(BN13&gt;=4,"D","F")))))))</f>
        <v>B</v>
      </c>
      <c r="BQ13" s="57">
        <f>IF(BP13="A",4,IF(BP13="B+",3.5,IF(BP13="B",3,IF(BP13="C+",2.5,IF(BP13="C",2,IF(BP13="D+",1.5,IF(BP13="D",1,0)))))))</f>
        <v>3</v>
      </c>
      <c r="BR13" s="57" t="str">
        <f>TEXT(BQ13,"0.0")</f>
        <v>3.0</v>
      </c>
      <c r="BS13" s="39">
        <v>2</v>
      </c>
      <c r="BT13" s="83">
        <v>2</v>
      </c>
      <c r="BU13" s="168">
        <v>7.8</v>
      </c>
      <c r="BV13" s="63">
        <v>9</v>
      </c>
      <c r="BW13" s="18"/>
      <c r="BX13" s="12">
        <f t="shared" si="44"/>
        <v>8.5</v>
      </c>
      <c r="BY13" s="13">
        <f t="shared" si="45"/>
        <v>8.5</v>
      </c>
      <c r="BZ13" s="234" t="str">
        <f t="shared" si="46"/>
        <v>8.5</v>
      </c>
      <c r="CA13" s="37" t="str">
        <f t="shared" si="47"/>
        <v>A</v>
      </c>
      <c r="CB13" s="57">
        <f>IF(CA13="A",4,IF(CA13="B+",3.5,IF(CA13="B",3,IF(CA13="C+",2.5,IF(CA13="C",2,IF(CA13="D+",1.5,IF(CA13="D",1,0)))))))</f>
        <v>4</v>
      </c>
      <c r="CC13" s="57" t="str">
        <f>TEXT(CB13,"0.0")</f>
        <v>4.0</v>
      </c>
      <c r="CD13" s="67">
        <v>2</v>
      </c>
      <c r="CE13" s="40">
        <v>2</v>
      </c>
      <c r="CF13" s="54">
        <v>7</v>
      </c>
      <c r="CG13" s="63">
        <v>9</v>
      </c>
      <c r="CH13" s="18"/>
      <c r="CI13" s="12">
        <f t="shared" si="48"/>
        <v>8.2</v>
      </c>
      <c r="CJ13" s="13">
        <f t="shared" si="49"/>
        <v>8.2</v>
      </c>
      <c r="CK13" s="234" t="str">
        <f t="shared" si="50"/>
        <v>8.2</v>
      </c>
      <c r="CL13" s="37" t="str">
        <f t="shared" si="21"/>
        <v>B+</v>
      </c>
      <c r="CM13" s="38">
        <f t="shared" si="22"/>
        <v>3.5</v>
      </c>
      <c r="CN13" s="38" t="str">
        <f t="shared" si="23"/>
        <v>3.5</v>
      </c>
      <c r="CO13" s="67">
        <v>2</v>
      </c>
      <c r="CP13" s="40">
        <v>2</v>
      </c>
      <c r="CQ13" s="54">
        <v>8</v>
      </c>
      <c r="CR13" s="63">
        <v>7</v>
      </c>
      <c r="CS13" s="18"/>
      <c r="CT13" s="81">
        <f t="shared" si="123"/>
        <v>7.4</v>
      </c>
      <c r="CU13" s="82">
        <f t="shared" si="124"/>
        <v>7.4</v>
      </c>
      <c r="CV13" s="234" t="str">
        <f t="shared" si="51"/>
        <v>7.4</v>
      </c>
      <c r="CW13" s="56" t="str">
        <f t="shared" si="125"/>
        <v>B</v>
      </c>
      <c r="CX13" s="57">
        <f t="shared" si="126"/>
        <v>3</v>
      </c>
      <c r="CY13" s="57" t="str">
        <f t="shared" si="127"/>
        <v>3.0</v>
      </c>
      <c r="CZ13" s="67">
        <v>1</v>
      </c>
      <c r="DA13" s="40">
        <v>1</v>
      </c>
      <c r="DB13" s="76">
        <f t="shared" si="52"/>
        <v>15</v>
      </c>
      <c r="DC13" s="77">
        <f t="shared" si="53"/>
        <v>3.1333333333333333</v>
      </c>
      <c r="DD13" s="78" t="str">
        <f t="shared" si="54"/>
        <v>3.13</v>
      </c>
      <c r="DE13" s="2" t="str">
        <f t="shared" si="55"/>
        <v>Lên lớp</v>
      </c>
      <c r="DF13" s="79">
        <f t="shared" si="56"/>
        <v>15</v>
      </c>
      <c r="DG13" s="80">
        <f t="shared" si="57"/>
        <v>3.1333333333333333</v>
      </c>
      <c r="DH13" s="2" t="str">
        <f t="shared" si="58"/>
        <v>Lên lớp</v>
      </c>
      <c r="DI13" s="86"/>
      <c r="DJ13" s="52">
        <v>8</v>
      </c>
      <c r="DK13" s="63">
        <v>9</v>
      </c>
      <c r="DL13" s="63"/>
      <c r="DM13" s="12">
        <f t="shared" si="59"/>
        <v>8.6</v>
      </c>
      <c r="DN13" s="13">
        <f t="shared" si="60"/>
        <v>8.6</v>
      </c>
      <c r="DO13" s="234" t="str">
        <f t="shared" si="61"/>
        <v>8.6</v>
      </c>
      <c r="DP13" s="37" t="str">
        <f t="shared" si="62"/>
        <v>A</v>
      </c>
      <c r="DQ13" s="38">
        <f t="shared" si="63"/>
        <v>4</v>
      </c>
      <c r="DR13" s="38" t="str">
        <f t="shared" si="64"/>
        <v>4.0</v>
      </c>
      <c r="DS13" s="39">
        <v>2</v>
      </c>
      <c r="DT13" s="40">
        <v>2</v>
      </c>
      <c r="DU13" s="52">
        <v>9</v>
      </c>
      <c r="DV13" s="148">
        <v>9</v>
      </c>
      <c r="DW13" s="148"/>
      <c r="DX13" s="184">
        <f t="shared" si="65"/>
        <v>9</v>
      </c>
      <c r="DY13" s="185">
        <f t="shared" si="66"/>
        <v>9</v>
      </c>
      <c r="DZ13" s="186" t="str">
        <f t="shared" si="67"/>
        <v>9.0</v>
      </c>
      <c r="EA13" s="187" t="str">
        <f t="shared" si="68"/>
        <v>A</v>
      </c>
      <c r="EB13" s="188">
        <f t="shared" si="69"/>
        <v>4</v>
      </c>
      <c r="EC13" s="188" t="str">
        <f t="shared" si="70"/>
        <v>4.0</v>
      </c>
      <c r="ED13" s="189">
        <v>2</v>
      </c>
      <c r="EE13" s="190">
        <v>2</v>
      </c>
      <c r="EF13" s="52">
        <v>7.6</v>
      </c>
      <c r="EG13" s="148">
        <v>8</v>
      </c>
      <c r="EH13" s="148"/>
      <c r="EI13" s="232">
        <f t="shared" si="71"/>
        <v>7.8</v>
      </c>
      <c r="EJ13" s="233">
        <f t="shared" si="72"/>
        <v>7.8</v>
      </c>
      <c r="EK13" s="234" t="str">
        <f t="shared" si="73"/>
        <v>7.8</v>
      </c>
      <c r="EL13" s="235" t="str">
        <f t="shared" si="74"/>
        <v>B</v>
      </c>
      <c r="EM13" s="236">
        <f t="shared" si="75"/>
        <v>3</v>
      </c>
      <c r="EN13" s="236" t="str">
        <f t="shared" si="76"/>
        <v>3.0</v>
      </c>
      <c r="EO13" s="237">
        <v>2</v>
      </c>
      <c r="EP13" s="238">
        <v>2</v>
      </c>
      <c r="EQ13" s="52">
        <v>7.9</v>
      </c>
      <c r="ER13" s="148">
        <v>7</v>
      </c>
      <c r="ES13" s="148"/>
      <c r="ET13" s="232">
        <f t="shared" si="77"/>
        <v>7.4</v>
      </c>
      <c r="EU13" s="233">
        <f t="shared" si="78"/>
        <v>7.4</v>
      </c>
      <c r="EV13" s="234" t="str">
        <f t="shared" si="79"/>
        <v>7.4</v>
      </c>
      <c r="EW13" s="235" t="str">
        <f t="shared" si="80"/>
        <v>B</v>
      </c>
      <c r="EX13" s="236">
        <f t="shared" si="81"/>
        <v>3</v>
      </c>
      <c r="EY13" s="236" t="str">
        <f t="shared" si="82"/>
        <v>3.0</v>
      </c>
      <c r="EZ13" s="237">
        <v>4</v>
      </c>
      <c r="FA13" s="252">
        <v>4</v>
      </c>
      <c r="FB13" s="52">
        <v>7.2</v>
      </c>
      <c r="FC13" s="148">
        <v>9</v>
      </c>
      <c r="FD13" s="148"/>
      <c r="FE13" s="12">
        <f t="shared" si="83"/>
        <v>8.3</v>
      </c>
      <c r="FF13" s="13">
        <f t="shared" si="84"/>
        <v>8.3</v>
      </c>
      <c r="FG13" s="255" t="str">
        <f t="shared" si="85"/>
        <v>8.3</v>
      </c>
      <c r="FH13" s="37" t="str">
        <f t="shared" si="86"/>
        <v>B+</v>
      </c>
      <c r="FI13" s="38">
        <f t="shared" si="87"/>
        <v>3.5</v>
      </c>
      <c r="FJ13" s="38" t="str">
        <f t="shared" si="88"/>
        <v>3.5</v>
      </c>
      <c r="FK13" s="39">
        <v>2</v>
      </c>
      <c r="FL13" s="40">
        <v>2</v>
      </c>
      <c r="FM13" s="52">
        <v>8.4</v>
      </c>
      <c r="FN13" s="148">
        <v>10</v>
      </c>
      <c r="FO13" s="148"/>
      <c r="FP13" s="12">
        <f t="shared" si="89"/>
        <v>9.4</v>
      </c>
      <c r="FQ13" s="13">
        <f t="shared" si="90"/>
        <v>9.4</v>
      </c>
      <c r="FR13" s="255" t="str">
        <f t="shared" si="91"/>
        <v>9.4</v>
      </c>
      <c r="FS13" s="37" t="str">
        <f t="shared" si="92"/>
        <v>A</v>
      </c>
      <c r="FT13" s="38">
        <f t="shared" si="93"/>
        <v>4</v>
      </c>
      <c r="FU13" s="38" t="str">
        <f t="shared" si="94"/>
        <v>4.0</v>
      </c>
      <c r="FV13" s="39">
        <v>2</v>
      </c>
      <c r="FW13" s="40">
        <v>2</v>
      </c>
      <c r="FX13" s="52">
        <v>8.2</v>
      </c>
      <c r="FY13" s="148">
        <v>9</v>
      </c>
      <c r="FZ13" s="148"/>
      <c r="GA13" s="12">
        <f t="shared" si="95"/>
        <v>8.7</v>
      </c>
      <c r="GB13" s="13">
        <f t="shared" si="96"/>
        <v>8.7</v>
      </c>
      <c r="GC13" s="255" t="str">
        <f t="shared" si="97"/>
        <v>8.7</v>
      </c>
      <c r="GD13" s="37" t="str">
        <f t="shared" si="98"/>
        <v>A</v>
      </c>
      <c r="GE13" s="38">
        <f t="shared" si="99"/>
        <v>4</v>
      </c>
      <c r="GF13" s="38" t="str">
        <f t="shared" si="100"/>
        <v>4.0</v>
      </c>
      <c r="GG13" s="39">
        <v>1</v>
      </c>
      <c r="GH13" s="40">
        <v>1</v>
      </c>
      <c r="GI13" s="152">
        <v>7.8</v>
      </c>
      <c r="GJ13" s="148">
        <v>8</v>
      </c>
      <c r="GK13" s="168"/>
      <c r="GL13" s="12">
        <f t="shared" si="101"/>
        <v>7.9</v>
      </c>
      <c r="GM13" s="13">
        <f t="shared" si="102"/>
        <v>7.9</v>
      </c>
      <c r="GN13" s="219" t="str">
        <f t="shared" si="103"/>
        <v>7.9</v>
      </c>
      <c r="GO13" s="37" t="str">
        <f t="shared" si="104"/>
        <v>B</v>
      </c>
      <c r="GP13" s="38">
        <f t="shared" si="105"/>
        <v>3</v>
      </c>
      <c r="GQ13" s="38" t="str">
        <f t="shared" si="106"/>
        <v>3.0</v>
      </c>
      <c r="GR13" s="39">
        <v>3</v>
      </c>
      <c r="GS13" s="40">
        <v>3</v>
      </c>
      <c r="GT13" s="52">
        <v>7.4</v>
      </c>
      <c r="GU13" s="148">
        <v>8</v>
      </c>
      <c r="GV13" s="148"/>
      <c r="GW13" s="12">
        <f t="shared" si="107"/>
        <v>7.8</v>
      </c>
      <c r="GX13" s="13">
        <f t="shared" si="108"/>
        <v>7.8</v>
      </c>
      <c r="GY13" s="255" t="str">
        <f t="shared" si="109"/>
        <v>7.8</v>
      </c>
      <c r="GZ13" s="37" t="str">
        <f t="shared" si="110"/>
        <v>B</v>
      </c>
      <c r="HA13" s="38">
        <f t="shared" si="111"/>
        <v>3</v>
      </c>
      <c r="HB13" s="38" t="str">
        <f t="shared" si="112"/>
        <v>3.0</v>
      </c>
      <c r="HC13" s="39">
        <v>1</v>
      </c>
      <c r="HD13" s="40">
        <v>1</v>
      </c>
      <c r="HE13" s="54">
        <v>8.4</v>
      </c>
      <c r="HF13" s="12">
        <v>9</v>
      </c>
      <c r="HG13" s="318">
        <f t="shared" si="113"/>
        <v>8.8</v>
      </c>
      <c r="HH13" s="255" t="str">
        <f t="shared" si="114"/>
        <v>8.8</v>
      </c>
      <c r="HI13" s="37" t="str">
        <f t="shared" si="115"/>
        <v>A</v>
      </c>
      <c r="HJ13" s="38">
        <f t="shared" si="116"/>
        <v>4</v>
      </c>
      <c r="HK13" s="38" t="str">
        <f t="shared" si="117"/>
        <v>4.0</v>
      </c>
      <c r="HL13" s="319">
        <v>5</v>
      </c>
      <c r="HM13" s="320">
        <v>5</v>
      </c>
      <c r="HN13" s="76">
        <f t="shared" si="118"/>
        <v>24</v>
      </c>
      <c r="HO13" s="77">
        <f t="shared" si="119"/>
        <v>3.5416666666666665</v>
      </c>
      <c r="HP13" s="78" t="str">
        <f t="shared" si="120"/>
        <v>3.54</v>
      </c>
    </row>
    <row r="14" spans="1:224" ht="21.75" customHeight="1">
      <c r="A14" s="62">
        <v>13</v>
      </c>
      <c r="B14" s="122" t="s">
        <v>80</v>
      </c>
      <c r="C14" s="123" t="s">
        <v>154</v>
      </c>
      <c r="D14" s="86" t="s">
        <v>85</v>
      </c>
      <c r="E14" s="324" t="s">
        <v>84</v>
      </c>
      <c r="F14" s="18"/>
      <c r="G14" s="135" t="s">
        <v>100</v>
      </c>
      <c r="H14" s="143" t="s">
        <v>8</v>
      </c>
      <c r="I14" s="136" t="s">
        <v>108</v>
      </c>
      <c r="J14" s="246">
        <v>6</v>
      </c>
      <c r="K14" s="56" t="str">
        <f>IF(J14&gt;=8.5,"A",IF(J14&gt;=8,"B+",IF(J14&gt;=7,"B",IF(J14&gt;=6.5,"C+",IF(J14&gt;=5.5,"C",IF(J14&gt;=5,"D+",IF(J14&gt;=4,"D","F")))))))</f>
        <v>C</v>
      </c>
      <c r="L14" s="57">
        <f>IF(K14="A",4,IF(K14="B+",3.5,IF(K14="B",3,IF(K14="C+",2.5,IF(K14="C",2,IF(K14="D+",1.5,IF(K14="D",1,0)))))))</f>
        <v>2</v>
      </c>
      <c r="M14" s="101" t="str">
        <f>TEXT(L14,"0.0")</f>
        <v>2.0</v>
      </c>
      <c r="N14" s="36">
        <v>5.3</v>
      </c>
      <c r="O14" s="37" t="str">
        <f t="shared" si="29"/>
        <v>D+</v>
      </c>
      <c r="P14" s="38">
        <f t="shared" si="3"/>
        <v>1.5</v>
      </c>
      <c r="Q14" s="51" t="str">
        <f t="shared" si="4"/>
        <v>1.5</v>
      </c>
      <c r="R14" s="152">
        <v>8</v>
      </c>
      <c r="S14" s="148">
        <v>9</v>
      </c>
      <c r="T14" s="148"/>
      <c r="U14" s="12">
        <f t="shared" si="30"/>
        <v>8.6</v>
      </c>
      <c r="V14" s="13">
        <f t="shared" si="31"/>
        <v>8.6</v>
      </c>
      <c r="W14" s="241" t="str">
        <f t="shared" si="32"/>
        <v>8.6</v>
      </c>
      <c r="X14" s="37" t="str">
        <f t="shared" si="5"/>
        <v>A</v>
      </c>
      <c r="Y14" s="38">
        <f t="shared" si="6"/>
        <v>4</v>
      </c>
      <c r="Z14" s="38" t="str">
        <f t="shared" si="7"/>
        <v>4.0</v>
      </c>
      <c r="AA14" s="67">
        <v>2</v>
      </c>
      <c r="AB14" s="40">
        <v>2</v>
      </c>
      <c r="AC14" s="150">
        <v>8.3</v>
      </c>
      <c r="AD14" s="114">
        <v>9</v>
      </c>
      <c r="AE14" s="114"/>
      <c r="AF14" s="12">
        <f t="shared" si="33"/>
        <v>8.7</v>
      </c>
      <c r="AG14" s="13">
        <f t="shared" si="34"/>
        <v>8.7</v>
      </c>
      <c r="AH14" s="241" t="str">
        <f t="shared" si="35"/>
        <v>8.7</v>
      </c>
      <c r="AI14" s="37" t="str">
        <f t="shared" si="8"/>
        <v>A</v>
      </c>
      <c r="AJ14" s="38">
        <f t="shared" si="9"/>
        <v>4</v>
      </c>
      <c r="AK14" s="38" t="str">
        <f t="shared" si="10"/>
        <v>4.0</v>
      </c>
      <c r="AL14" s="67">
        <v>2</v>
      </c>
      <c r="AM14" s="40">
        <v>2</v>
      </c>
      <c r="AN14" s="250">
        <v>8.2</v>
      </c>
      <c r="AO14" s="16">
        <v>7</v>
      </c>
      <c r="AP14" s="17"/>
      <c r="AQ14" s="104">
        <f>ROUND((AN14*0.4+AO14*0.6),1)</f>
        <v>7.5</v>
      </c>
      <c r="AR14" s="105">
        <f>ROUND(MAX((AN14*0.4+AO14*0.6),(AN14*0.4+AP14*0.6)),1)</f>
        <v>7.5</v>
      </c>
      <c r="AS14" s="241" t="str">
        <f t="shared" si="36"/>
        <v>7.5</v>
      </c>
      <c r="AT14" s="106" t="str">
        <f>IF(AR14&gt;=8.5,"A",IF(AR14&gt;=8,"B+",IF(AR14&gt;=7,"B",IF(AR14&gt;=6.5,"C+",IF(AR14&gt;=5.5,"C",IF(AR14&gt;=5,"D+",IF(AR14&gt;=4,"D","F")))))))</f>
        <v>B</v>
      </c>
      <c r="AU14" s="107">
        <f>IF(AT14="A",4,IF(AT14="B+",3.5,IF(AT14="B",3,IF(AT14="C+",2.5,IF(AT14="C",2,IF(AT14="D+",1.5,IF(AT14="D",1,0)))))))</f>
        <v>3</v>
      </c>
      <c r="AV14" s="107" t="str">
        <f>TEXT(AU14,"0.0")</f>
        <v>3.0</v>
      </c>
      <c r="AW14" s="64">
        <v>2</v>
      </c>
      <c r="AX14" s="65">
        <v>2</v>
      </c>
      <c r="AY14" s="250">
        <v>6.6</v>
      </c>
      <c r="AZ14" s="16">
        <v>7</v>
      </c>
      <c r="BA14" s="16"/>
      <c r="BB14" s="104">
        <f>ROUND((AY14*0.4+AZ14*0.6),1)</f>
        <v>6.8</v>
      </c>
      <c r="BC14" s="105">
        <f>ROUND(MAX((AY14*0.4+AZ14*0.6),(AY14*0.4+BA14*0.6)),1)</f>
        <v>6.8</v>
      </c>
      <c r="BD14" s="241" t="str">
        <f t="shared" si="37"/>
        <v>6.8</v>
      </c>
      <c r="BE14" s="106" t="str">
        <f>IF(BC14&gt;=8.5,"A",IF(BC14&gt;=8,"B+",IF(BC14&gt;=7,"B",IF(BC14&gt;=6.5,"C+",IF(BC14&gt;=5.5,"C",IF(BC14&gt;=5,"D+",IF(BC14&gt;=4,"D","F")))))))</f>
        <v>C+</v>
      </c>
      <c r="BF14" s="107">
        <f>IF(BE14="A",4,IF(BE14="B+",3.5,IF(BE14="B",3,IF(BE14="C+",2.5,IF(BE14="C",2,IF(BE14="D+",1.5,IF(BE14="D",1,0)))))))</f>
        <v>2.5</v>
      </c>
      <c r="BG14" s="107" t="str">
        <f>TEXT(BF14,"0.0")</f>
        <v>2.5</v>
      </c>
      <c r="BH14" s="64">
        <v>2</v>
      </c>
      <c r="BI14" s="65">
        <v>2</v>
      </c>
      <c r="BJ14" s="112">
        <v>8</v>
      </c>
      <c r="BK14" s="118">
        <v>7</v>
      </c>
      <c r="BL14" s="118"/>
      <c r="BM14" s="104">
        <f>ROUND((BJ14*0.4+BK14*0.6),1)</f>
        <v>7.4</v>
      </c>
      <c r="BN14" s="105">
        <f>ROUND(MAX((BJ14*0.4+BK14*0.6),(BJ14*0.4+BL14*0.6)),1)</f>
        <v>7.4</v>
      </c>
      <c r="BO14" s="241" t="str">
        <f t="shared" si="40"/>
        <v>7.4</v>
      </c>
      <c r="BP14" s="106" t="str">
        <f>IF(BN14&gt;=8.5,"A",IF(BN14&gt;=8,"B+",IF(BN14&gt;=7,"B",IF(BN14&gt;=6.5,"C+",IF(BN14&gt;=5.5,"C",IF(BN14&gt;=5,"D+",IF(BN14&gt;=4,"D","F")))))))</f>
        <v>B</v>
      </c>
      <c r="BQ14" s="107">
        <f>IF(BP14="A",4,IF(BP14="B+",3.5,IF(BP14="B",3,IF(BP14="C+",2.5,IF(BP14="C",2,IF(BP14="D+",1.5,IF(BP14="D",1,0)))))))</f>
        <v>3</v>
      </c>
      <c r="BR14" s="107" t="str">
        <f>TEXT(BQ14,"0.0")</f>
        <v>3.0</v>
      </c>
      <c r="BS14" s="64">
        <v>2</v>
      </c>
      <c r="BT14" s="65">
        <v>2</v>
      </c>
      <c r="BU14" s="168">
        <v>8</v>
      </c>
      <c r="BV14" s="63">
        <v>9</v>
      </c>
      <c r="BW14" s="18"/>
      <c r="BX14" s="12">
        <f t="shared" si="44"/>
        <v>8.6</v>
      </c>
      <c r="BY14" s="13">
        <f t="shared" si="45"/>
        <v>8.6</v>
      </c>
      <c r="BZ14" s="241" t="str">
        <f t="shared" si="46"/>
        <v>8.6</v>
      </c>
      <c r="CA14" s="37" t="str">
        <f t="shared" si="47"/>
        <v>A</v>
      </c>
      <c r="CB14" s="57">
        <f>IF(CA14="A",4,IF(CA14="B+",3.5,IF(CA14="B",3,IF(CA14="C+",2.5,IF(CA14="C",2,IF(CA14="D+",1.5,IF(CA14="D",1,0)))))))</f>
        <v>4</v>
      </c>
      <c r="CC14" s="57" t="str">
        <f>TEXT(CB14,"0.0")</f>
        <v>4.0</v>
      </c>
      <c r="CD14" s="67">
        <v>2</v>
      </c>
      <c r="CE14" s="40">
        <v>2</v>
      </c>
      <c r="CF14" s="305">
        <v>8.4</v>
      </c>
      <c r="CG14" s="16">
        <v>9</v>
      </c>
      <c r="CH14" s="17"/>
      <c r="CI14" s="104">
        <f t="shared" si="48"/>
        <v>8.8</v>
      </c>
      <c r="CJ14" s="105">
        <f t="shared" si="49"/>
        <v>8.8</v>
      </c>
      <c r="CK14" s="241" t="str">
        <f t="shared" si="50"/>
        <v>8.8</v>
      </c>
      <c r="CL14" s="106" t="str">
        <f t="shared" si="21"/>
        <v>A</v>
      </c>
      <c r="CM14" s="107">
        <f t="shared" si="22"/>
        <v>4</v>
      </c>
      <c r="CN14" s="107" t="str">
        <f t="shared" si="23"/>
        <v>4.0</v>
      </c>
      <c r="CO14" s="64">
        <v>2</v>
      </c>
      <c r="CP14" s="65">
        <v>2</v>
      </c>
      <c r="CQ14" s="325">
        <v>8</v>
      </c>
      <c r="CR14" s="144">
        <v>9</v>
      </c>
      <c r="CS14" s="326"/>
      <c r="CT14" s="327">
        <f t="shared" si="123"/>
        <v>8.6</v>
      </c>
      <c r="CU14" s="328">
        <f t="shared" si="124"/>
        <v>8.6</v>
      </c>
      <c r="CV14" s="329" t="str">
        <f t="shared" si="51"/>
        <v>8.6</v>
      </c>
      <c r="CW14" s="106" t="str">
        <f t="shared" si="125"/>
        <v>A</v>
      </c>
      <c r="CX14" s="107">
        <f t="shared" si="126"/>
        <v>4</v>
      </c>
      <c r="CY14" s="107" t="str">
        <f t="shared" si="127"/>
        <v>4.0</v>
      </c>
      <c r="CZ14" s="64">
        <v>1</v>
      </c>
      <c r="DA14" s="65">
        <v>1</v>
      </c>
      <c r="DB14" s="76">
        <f t="shared" si="52"/>
        <v>15</v>
      </c>
      <c r="DC14" s="77">
        <f t="shared" si="53"/>
        <v>3.533333333333333</v>
      </c>
      <c r="DD14" s="78" t="str">
        <f t="shared" si="54"/>
        <v>3.53</v>
      </c>
      <c r="DE14" s="2" t="str">
        <f t="shared" si="55"/>
        <v>Lên lớp</v>
      </c>
      <c r="DF14" s="79">
        <f t="shared" si="56"/>
        <v>15</v>
      </c>
      <c r="DG14" s="80">
        <f t="shared" si="57"/>
        <v>3.533333333333333</v>
      </c>
      <c r="DH14" s="2" t="str">
        <f t="shared" si="58"/>
        <v>Lên lớp</v>
      </c>
      <c r="DI14" s="86"/>
      <c r="DJ14" s="52">
        <v>8</v>
      </c>
      <c r="DK14" s="63">
        <v>8</v>
      </c>
      <c r="DL14" s="63"/>
      <c r="DM14" s="12">
        <f t="shared" si="59"/>
        <v>8</v>
      </c>
      <c r="DN14" s="13">
        <f t="shared" si="60"/>
        <v>8</v>
      </c>
      <c r="DO14" s="234" t="str">
        <f t="shared" si="61"/>
        <v>8.0</v>
      </c>
      <c r="DP14" s="37" t="str">
        <f t="shared" si="62"/>
        <v>B+</v>
      </c>
      <c r="DQ14" s="38">
        <f t="shared" si="63"/>
        <v>3.5</v>
      </c>
      <c r="DR14" s="38" t="str">
        <f t="shared" si="64"/>
        <v>3.5</v>
      </c>
      <c r="DS14" s="39">
        <v>2</v>
      </c>
      <c r="DT14" s="40">
        <v>2</v>
      </c>
      <c r="DU14" s="52">
        <v>9.2</v>
      </c>
      <c r="DV14" s="148">
        <v>9</v>
      </c>
      <c r="DW14" s="148"/>
      <c r="DX14" s="184">
        <f t="shared" si="65"/>
        <v>9.1</v>
      </c>
      <c r="DY14" s="185">
        <f t="shared" si="66"/>
        <v>9.1</v>
      </c>
      <c r="DZ14" s="186" t="str">
        <f t="shared" si="67"/>
        <v>9.1</v>
      </c>
      <c r="EA14" s="187" t="str">
        <f t="shared" si="68"/>
        <v>A</v>
      </c>
      <c r="EB14" s="188">
        <f t="shared" si="69"/>
        <v>4</v>
      </c>
      <c r="EC14" s="188" t="str">
        <f t="shared" si="70"/>
        <v>4.0</v>
      </c>
      <c r="ED14" s="189">
        <v>2</v>
      </c>
      <c r="EE14" s="190">
        <v>2</v>
      </c>
      <c r="EF14" s="52">
        <v>8</v>
      </c>
      <c r="EG14" s="148">
        <v>9</v>
      </c>
      <c r="EH14" s="148"/>
      <c r="EI14" s="232">
        <f t="shared" si="71"/>
        <v>8.6</v>
      </c>
      <c r="EJ14" s="233">
        <f t="shared" si="72"/>
        <v>8.6</v>
      </c>
      <c r="EK14" s="234" t="str">
        <f t="shared" si="73"/>
        <v>8.6</v>
      </c>
      <c r="EL14" s="235" t="str">
        <f t="shared" si="74"/>
        <v>A</v>
      </c>
      <c r="EM14" s="236">
        <f t="shared" si="75"/>
        <v>4</v>
      </c>
      <c r="EN14" s="236" t="str">
        <f t="shared" si="76"/>
        <v>4.0</v>
      </c>
      <c r="EO14" s="237">
        <v>2</v>
      </c>
      <c r="EP14" s="238">
        <v>2</v>
      </c>
      <c r="EQ14" s="52">
        <v>8.1</v>
      </c>
      <c r="ER14" s="148">
        <v>8</v>
      </c>
      <c r="ES14" s="148"/>
      <c r="ET14" s="232">
        <f t="shared" si="77"/>
        <v>8</v>
      </c>
      <c r="EU14" s="233">
        <f t="shared" si="78"/>
        <v>8</v>
      </c>
      <c r="EV14" s="234" t="str">
        <f t="shared" si="79"/>
        <v>8.0</v>
      </c>
      <c r="EW14" s="235" t="str">
        <f t="shared" si="80"/>
        <v>B+</v>
      </c>
      <c r="EX14" s="236">
        <f t="shared" si="81"/>
        <v>3.5</v>
      </c>
      <c r="EY14" s="236" t="str">
        <f t="shared" si="82"/>
        <v>3.5</v>
      </c>
      <c r="EZ14" s="237">
        <v>4</v>
      </c>
      <c r="FA14" s="252">
        <v>4</v>
      </c>
      <c r="FB14" s="52">
        <v>7.4</v>
      </c>
      <c r="FC14" s="148">
        <v>9</v>
      </c>
      <c r="FD14" s="148"/>
      <c r="FE14" s="12">
        <f t="shared" si="83"/>
        <v>8.4</v>
      </c>
      <c r="FF14" s="13">
        <f t="shared" si="84"/>
        <v>8.4</v>
      </c>
      <c r="FG14" s="255" t="str">
        <f t="shared" si="85"/>
        <v>8.4</v>
      </c>
      <c r="FH14" s="37" t="str">
        <f t="shared" si="86"/>
        <v>B+</v>
      </c>
      <c r="FI14" s="38">
        <f t="shared" si="87"/>
        <v>3.5</v>
      </c>
      <c r="FJ14" s="38" t="str">
        <f t="shared" si="88"/>
        <v>3.5</v>
      </c>
      <c r="FK14" s="39">
        <v>2</v>
      </c>
      <c r="FL14" s="40">
        <v>2</v>
      </c>
      <c r="FM14" s="52">
        <v>7</v>
      </c>
      <c r="FN14" s="148">
        <v>8</v>
      </c>
      <c r="FO14" s="148"/>
      <c r="FP14" s="12">
        <f t="shared" si="89"/>
        <v>7.6</v>
      </c>
      <c r="FQ14" s="13">
        <f t="shared" si="90"/>
        <v>7.6</v>
      </c>
      <c r="FR14" s="255" t="str">
        <f t="shared" si="91"/>
        <v>7.6</v>
      </c>
      <c r="FS14" s="37" t="str">
        <f t="shared" si="92"/>
        <v>B</v>
      </c>
      <c r="FT14" s="38">
        <f t="shared" si="93"/>
        <v>3</v>
      </c>
      <c r="FU14" s="38" t="str">
        <f t="shared" si="94"/>
        <v>3.0</v>
      </c>
      <c r="FV14" s="39">
        <v>2</v>
      </c>
      <c r="FW14" s="40">
        <v>2</v>
      </c>
      <c r="FX14" s="52">
        <v>6.4</v>
      </c>
      <c r="FY14" s="148">
        <v>6</v>
      </c>
      <c r="FZ14" s="148"/>
      <c r="GA14" s="104">
        <f t="shared" si="95"/>
        <v>6.2</v>
      </c>
      <c r="GB14" s="105">
        <f t="shared" si="96"/>
        <v>6.2</v>
      </c>
      <c r="GC14" s="256" t="str">
        <f t="shared" si="97"/>
        <v>6.2</v>
      </c>
      <c r="GD14" s="106" t="str">
        <f t="shared" si="98"/>
        <v>C</v>
      </c>
      <c r="GE14" s="107">
        <f t="shared" si="99"/>
        <v>2</v>
      </c>
      <c r="GF14" s="107" t="str">
        <f t="shared" si="100"/>
        <v>2.0</v>
      </c>
      <c r="GG14" s="64">
        <v>1</v>
      </c>
      <c r="GH14" s="65">
        <v>1</v>
      </c>
      <c r="GI14" s="152">
        <v>7</v>
      </c>
      <c r="GJ14" s="148">
        <v>8</v>
      </c>
      <c r="GK14" s="168"/>
      <c r="GL14" s="12">
        <f t="shared" si="101"/>
        <v>7.6</v>
      </c>
      <c r="GM14" s="13">
        <f t="shared" si="102"/>
        <v>7.6</v>
      </c>
      <c r="GN14" s="219" t="str">
        <f t="shared" si="103"/>
        <v>7.6</v>
      </c>
      <c r="GO14" s="37" t="str">
        <f t="shared" si="104"/>
        <v>B</v>
      </c>
      <c r="GP14" s="38">
        <f t="shared" si="105"/>
        <v>3</v>
      </c>
      <c r="GQ14" s="38" t="str">
        <f t="shared" si="106"/>
        <v>3.0</v>
      </c>
      <c r="GR14" s="39">
        <v>3</v>
      </c>
      <c r="GS14" s="40">
        <v>3</v>
      </c>
      <c r="GT14" s="52">
        <v>6.8</v>
      </c>
      <c r="GU14" s="148">
        <v>7</v>
      </c>
      <c r="GV14" s="148"/>
      <c r="GW14" s="104">
        <f t="shared" si="107"/>
        <v>6.9</v>
      </c>
      <c r="GX14" s="105">
        <f t="shared" si="108"/>
        <v>6.9</v>
      </c>
      <c r="GY14" s="256" t="str">
        <f t="shared" si="109"/>
        <v>6.9</v>
      </c>
      <c r="GZ14" s="106" t="str">
        <f t="shared" si="110"/>
        <v>C+</v>
      </c>
      <c r="HA14" s="107">
        <f t="shared" si="111"/>
        <v>2.5</v>
      </c>
      <c r="HB14" s="107" t="str">
        <f t="shared" si="112"/>
        <v>2.5</v>
      </c>
      <c r="HC14" s="64">
        <v>1</v>
      </c>
      <c r="HD14" s="65">
        <v>1</v>
      </c>
      <c r="HE14" s="305">
        <v>7.8</v>
      </c>
      <c r="HF14" s="104">
        <v>8.7</v>
      </c>
      <c r="HG14" s="321">
        <f t="shared" si="113"/>
        <v>8.3</v>
      </c>
      <c r="HH14" s="256" t="str">
        <f t="shared" si="114"/>
        <v>8.3</v>
      </c>
      <c r="HI14" s="106" t="str">
        <f t="shared" si="115"/>
        <v>B+</v>
      </c>
      <c r="HJ14" s="107">
        <f t="shared" si="116"/>
        <v>3.5</v>
      </c>
      <c r="HK14" s="107" t="str">
        <f t="shared" si="117"/>
        <v>3.5</v>
      </c>
      <c r="HL14" s="322">
        <v>5</v>
      </c>
      <c r="HM14" s="323">
        <v>5</v>
      </c>
      <c r="HN14" s="306">
        <f t="shared" si="118"/>
        <v>24</v>
      </c>
      <c r="HO14" s="307">
        <f t="shared" si="119"/>
        <v>3.375</v>
      </c>
      <c r="HP14" s="308" t="str">
        <f t="shared" si="120"/>
        <v>3.38</v>
      </c>
    </row>
    <row r="15" spans="1:224" ht="21.75" customHeight="1">
      <c r="A15" s="265"/>
      <c r="B15" s="266"/>
      <c r="C15" s="267"/>
      <c r="D15" s="268"/>
      <c r="E15" s="268"/>
      <c r="F15" s="268"/>
      <c r="G15" s="269"/>
      <c r="H15" s="270"/>
      <c r="I15" s="136"/>
      <c r="J15" s="271"/>
      <c r="K15" s="272"/>
      <c r="L15" s="273"/>
      <c r="M15" s="274"/>
      <c r="N15" s="275"/>
      <c r="O15" s="272"/>
      <c r="P15" s="273"/>
      <c r="Q15" s="274"/>
      <c r="R15" s="276"/>
      <c r="S15" s="277"/>
      <c r="T15" s="277"/>
      <c r="U15" s="278"/>
      <c r="V15" s="279"/>
      <c r="W15" s="280"/>
      <c r="X15" s="272"/>
      <c r="Y15" s="273"/>
      <c r="Z15" s="273"/>
      <c r="AA15" s="281"/>
      <c r="AB15" s="282"/>
      <c r="AC15" s="283"/>
      <c r="AD15" s="284"/>
      <c r="AE15" s="284"/>
      <c r="AF15" s="278"/>
      <c r="AG15" s="279"/>
      <c r="AH15" s="280"/>
      <c r="AI15" s="272"/>
      <c r="AJ15" s="273"/>
      <c r="AK15" s="273"/>
      <c r="AL15" s="281"/>
      <c r="AM15" s="282"/>
      <c r="AN15" s="278"/>
      <c r="AO15" s="285"/>
      <c r="AP15" s="268"/>
      <c r="AQ15" s="278"/>
      <c r="AR15" s="279"/>
      <c r="AS15" s="280"/>
      <c r="AT15" s="272"/>
      <c r="AU15" s="273"/>
      <c r="AV15" s="273"/>
      <c r="AW15" s="281"/>
      <c r="AX15" s="282"/>
      <c r="AY15" s="278"/>
      <c r="AZ15" s="285"/>
      <c r="BA15" s="285"/>
      <c r="BB15" s="278"/>
      <c r="BC15" s="279"/>
      <c r="BD15" s="280"/>
      <c r="BE15" s="272"/>
      <c r="BF15" s="273"/>
      <c r="BG15" s="273"/>
      <c r="BH15" s="281"/>
      <c r="BI15" s="282"/>
      <c r="BJ15" s="283"/>
      <c r="BK15" s="284"/>
      <c r="BL15" s="284"/>
      <c r="BM15" s="278"/>
      <c r="BN15" s="279"/>
      <c r="BO15" s="280"/>
      <c r="BP15" s="272"/>
      <c r="BQ15" s="273"/>
      <c r="BR15" s="273"/>
      <c r="BS15" s="281"/>
      <c r="BT15" s="282"/>
      <c r="BU15" s="271"/>
      <c r="BV15" s="285"/>
      <c r="BW15" s="268"/>
      <c r="BX15" s="278"/>
      <c r="BY15" s="279"/>
      <c r="BZ15" s="280"/>
      <c r="CA15" s="272"/>
      <c r="CB15" s="273"/>
      <c r="CC15" s="273"/>
      <c r="CD15" s="281"/>
      <c r="CE15" s="282"/>
      <c r="CF15" s="271"/>
      <c r="CG15" s="285"/>
      <c r="CH15" s="268"/>
      <c r="CI15" s="278"/>
      <c r="CJ15" s="279"/>
      <c r="CK15" s="280"/>
      <c r="CL15" s="272"/>
      <c r="CM15" s="273"/>
      <c r="CN15" s="273"/>
      <c r="CO15" s="281"/>
      <c r="CP15" s="282"/>
      <c r="CQ15" s="268"/>
      <c r="CR15" s="268"/>
      <c r="CS15" s="268"/>
      <c r="CT15" s="278"/>
      <c r="CU15" s="279"/>
      <c r="CV15" s="280"/>
      <c r="CW15" s="272"/>
      <c r="CX15" s="273"/>
      <c r="CY15" s="273"/>
      <c r="CZ15" s="268"/>
      <c r="DA15" s="268"/>
      <c r="DB15" s="286"/>
      <c r="DC15" s="287"/>
      <c r="DD15" s="288"/>
      <c r="DE15" s="289"/>
      <c r="DF15" s="290"/>
      <c r="DG15" s="291"/>
      <c r="DH15" s="289"/>
      <c r="DI15" s="268"/>
      <c r="DJ15" s="278"/>
      <c r="DK15" s="285"/>
      <c r="DL15" s="285"/>
      <c r="DM15" s="278"/>
      <c r="DN15" s="279"/>
      <c r="DO15" s="280"/>
      <c r="DP15" s="272"/>
      <c r="DQ15" s="273"/>
      <c r="DR15" s="273"/>
      <c r="DS15" s="281"/>
      <c r="DT15" s="282"/>
      <c r="DU15" s="278"/>
      <c r="DV15" s="277"/>
      <c r="DW15" s="277"/>
      <c r="DX15" s="292"/>
      <c r="DY15" s="293"/>
      <c r="DZ15" s="280"/>
      <c r="EA15" s="294"/>
      <c r="EB15" s="295"/>
      <c r="EC15" s="295"/>
      <c r="ED15" s="296"/>
      <c r="EE15" s="297"/>
      <c r="EF15" s="278"/>
      <c r="EG15" s="277"/>
      <c r="EH15" s="277"/>
      <c r="EI15" s="292"/>
      <c r="EJ15" s="293"/>
      <c r="EK15" s="280"/>
      <c r="EL15" s="294"/>
      <c r="EM15" s="295"/>
      <c r="EN15" s="295"/>
      <c r="EO15" s="296"/>
      <c r="EP15" s="297"/>
      <c r="EQ15" s="278"/>
      <c r="ER15" s="277"/>
      <c r="ES15" s="277"/>
      <c r="ET15" s="292"/>
      <c r="EU15" s="293"/>
      <c r="EV15" s="280"/>
      <c r="EW15" s="294"/>
      <c r="EX15" s="295"/>
      <c r="EY15" s="295"/>
      <c r="EZ15" s="296"/>
      <c r="FA15" s="298"/>
      <c r="FB15" s="278"/>
      <c r="FC15" s="277"/>
      <c r="FD15" s="277"/>
      <c r="FE15" s="278"/>
      <c r="FF15" s="279"/>
      <c r="FG15" s="299"/>
      <c r="FH15" s="272"/>
      <c r="FI15" s="273"/>
      <c r="FJ15" s="273"/>
      <c r="FK15" s="281"/>
      <c r="FL15" s="282"/>
      <c r="FM15" s="278"/>
      <c r="FN15" s="277"/>
      <c r="FO15" s="277"/>
      <c r="FP15" s="278"/>
      <c r="FQ15" s="279"/>
      <c r="FR15" s="299"/>
      <c r="FS15" s="272"/>
      <c r="FT15" s="273"/>
      <c r="FU15" s="273"/>
      <c r="FV15" s="281"/>
      <c r="FW15" s="282"/>
      <c r="FX15" s="278"/>
      <c r="FY15" s="277"/>
      <c r="FZ15" s="277"/>
      <c r="GA15" s="278"/>
      <c r="GB15" s="279"/>
      <c r="GC15" s="299"/>
      <c r="GD15" s="272"/>
      <c r="GE15" s="273"/>
      <c r="GF15" s="273"/>
      <c r="GG15" s="281"/>
      <c r="GH15" s="282"/>
      <c r="GI15" s="276"/>
      <c r="GJ15" s="277"/>
      <c r="GK15" s="271"/>
      <c r="GL15" s="278"/>
      <c r="GM15" s="279"/>
      <c r="GN15" s="300"/>
      <c r="GO15" s="272"/>
      <c r="GP15" s="273"/>
      <c r="GQ15" s="273"/>
      <c r="GR15" s="281"/>
      <c r="GS15" s="282"/>
      <c r="GT15" s="278"/>
      <c r="GU15" s="277"/>
      <c r="GV15" s="277"/>
      <c r="GW15" s="278"/>
      <c r="GX15" s="279"/>
      <c r="GY15" s="299"/>
      <c r="GZ15" s="272"/>
      <c r="HA15" s="273"/>
      <c r="HB15" s="273"/>
      <c r="HC15" s="281"/>
      <c r="HD15" s="282"/>
      <c r="HE15" s="268"/>
      <c r="HF15" s="268"/>
      <c r="HG15" s="268"/>
      <c r="HH15" s="268"/>
      <c r="HI15" s="268"/>
      <c r="HJ15" s="268"/>
      <c r="HK15" s="268"/>
      <c r="HL15" s="268"/>
      <c r="HM15" s="268"/>
      <c r="HN15" s="286"/>
      <c r="HO15" s="287"/>
      <c r="HP15" s="288"/>
    </row>
    <row r="16" spans="1:224" ht="21.75" customHeight="1">
      <c r="A16" s="265"/>
      <c r="B16" s="266"/>
      <c r="C16" s="267"/>
      <c r="D16" s="268"/>
      <c r="E16" s="268"/>
      <c r="F16" s="268"/>
      <c r="G16" s="269"/>
      <c r="H16" s="270"/>
      <c r="I16" s="136"/>
      <c r="J16" s="271"/>
      <c r="K16" s="272"/>
      <c r="L16" s="273"/>
      <c r="M16" s="274"/>
      <c r="N16" s="275"/>
      <c r="O16" s="272"/>
      <c r="P16" s="273"/>
      <c r="Q16" s="274"/>
      <c r="R16" s="276"/>
      <c r="S16" s="277"/>
      <c r="T16" s="277"/>
      <c r="U16" s="278"/>
      <c r="V16" s="279"/>
      <c r="W16" s="280"/>
      <c r="X16" s="272"/>
      <c r="Y16" s="273"/>
      <c r="Z16" s="273"/>
      <c r="AA16" s="281"/>
      <c r="AB16" s="282"/>
      <c r="AC16" s="283"/>
      <c r="AD16" s="284"/>
      <c r="AE16" s="284"/>
      <c r="AF16" s="278"/>
      <c r="AG16" s="279"/>
      <c r="AH16" s="280"/>
      <c r="AI16" s="272"/>
      <c r="AJ16" s="273"/>
      <c r="AK16" s="273"/>
      <c r="AL16" s="281"/>
      <c r="AM16" s="282"/>
      <c r="AN16" s="278"/>
      <c r="AO16" s="285"/>
      <c r="AP16" s="268"/>
      <c r="AQ16" s="278"/>
      <c r="AR16" s="279"/>
      <c r="AS16" s="280"/>
      <c r="AT16" s="272"/>
      <c r="AU16" s="273"/>
      <c r="AV16" s="273"/>
      <c r="AW16" s="281"/>
      <c r="AX16" s="282"/>
      <c r="AY16" s="278"/>
      <c r="AZ16" s="285"/>
      <c r="BA16" s="285"/>
      <c r="BB16" s="278"/>
      <c r="BC16" s="279"/>
      <c r="BD16" s="280"/>
      <c r="BE16" s="272"/>
      <c r="BF16" s="273"/>
      <c r="BG16" s="273"/>
      <c r="BH16" s="281"/>
      <c r="BI16" s="282"/>
      <c r="BJ16" s="283"/>
      <c r="BK16" s="284"/>
      <c r="BL16" s="284"/>
      <c r="BM16" s="278"/>
      <c r="BN16" s="279"/>
      <c r="BO16" s="280"/>
      <c r="BP16" s="272"/>
      <c r="BQ16" s="273"/>
      <c r="BR16" s="273"/>
      <c r="BS16" s="281"/>
      <c r="BT16" s="282"/>
      <c r="BU16" s="271"/>
      <c r="BV16" s="285"/>
      <c r="BW16" s="268"/>
      <c r="BX16" s="278"/>
      <c r="BY16" s="279"/>
      <c r="BZ16" s="280"/>
      <c r="CA16" s="272"/>
      <c r="CB16" s="273"/>
      <c r="CC16" s="273"/>
      <c r="CD16" s="281"/>
      <c r="CE16" s="282"/>
      <c r="CF16" s="271"/>
      <c r="CG16" s="285"/>
      <c r="CH16" s="268"/>
      <c r="CI16" s="278"/>
      <c r="CJ16" s="279"/>
      <c r="CK16" s="280"/>
      <c r="CL16" s="272"/>
      <c r="CM16" s="273"/>
      <c r="CN16" s="273"/>
      <c r="CO16" s="281"/>
      <c r="CP16" s="282"/>
      <c r="CQ16" s="268"/>
      <c r="CR16" s="268"/>
      <c r="CS16" s="268"/>
      <c r="CT16" s="278"/>
      <c r="CU16" s="279"/>
      <c r="CV16" s="280"/>
      <c r="CW16" s="272"/>
      <c r="CX16" s="273"/>
      <c r="CY16" s="273"/>
      <c r="CZ16" s="268"/>
      <c r="DA16" s="268"/>
      <c r="DB16" s="286"/>
      <c r="DC16" s="287"/>
      <c r="DD16" s="288"/>
      <c r="DE16" s="289"/>
      <c r="DF16" s="290"/>
      <c r="DG16" s="291"/>
      <c r="DH16" s="289"/>
      <c r="DI16" s="268"/>
      <c r="DJ16" s="278"/>
      <c r="DK16" s="285"/>
      <c r="DL16" s="285"/>
      <c r="DM16" s="278"/>
      <c r="DN16" s="279"/>
      <c r="DO16" s="280"/>
      <c r="DP16" s="272"/>
      <c r="DQ16" s="273"/>
      <c r="DR16" s="273"/>
      <c r="DS16" s="281"/>
      <c r="DT16" s="282"/>
      <c r="DU16" s="278"/>
      <c r="DV16" s="277"/>
      <c r="DW16" s="277"/>
      <c r="DX16" s="292"/>
      <c r="DY16" s="293"/>
      <c r="DZ16" s="280"/>
      <c r="EA16" s="294"/>
      <c r="EB16" s="295"/>
      <c r="EC16" s="295"/>
      <c r="ED16" s="296"/>
      <c r="EE16" s="297"/>
      <c r="EF16" s="278"/>
      <c r="EG16" s="277"/>
      <c r="EH16" s="277"/>
      <c r="EI16" s="292"/>
      <c r="EJ16" s="293"/>
      <c r="EK16" s="280"/>
      <c r="EL16" s="294"/>
      <c r="EM16" s="295"/>
      <c r="EN16" s="295"/>
      <c r="EO16" s="296"/>
      <c r="EP16" s="297"/>
      <c r="EQ16" s="278"/>
      <c r="ER16" s="277"/>
      <c r="ES16" s="277"/>
      <c r="ET16" s="292"/>
      <c r="EU16" s="293"/>
      <c r="EV16" s="280"/>
      <c r="EW16" s="294"/>
      <c r="EX16" s="295"/>
      <c r="EY16" s="295"/>
      <c r="EZ16" s="296"/>
      <c r="FA16" s="298"/>
      <c r="FB16" s="278"/>
      <c r="FC16" s="277"/>
      <c r="FD16" s="277"/>
      <c r="FE16" s="278"/>
      <c r="FF16" s="279"/>
      <c r="FG16" s="299"/>
      <c r="FH16" s="272"/>
      <c r="FI16" s="273"/>
      <c r="FJ16" s="273"/>
      <c r="FK16" s="281"/>
      <c r="FL16" s="282"/>
      <c r="FM16" s="278"/>
      <c r="FN16" s="277"/>
      <c r="FO16" s="277"/>
      <c r="FP16" s="278"/>
      <c r="FQ16" s="279"/>
      <c r="FR16" s="299"/>
      <c r="FS16" s="272"/>
      <c r="FT16" s="273"/>
      <c r="FU16" s="273"/>
      <c r="FV16" s="281"/>
      <c r="FW16" s="282"/>
      <c r="FX16" s="278"/>
      <c r="FY16" s="277"/>
      <c r="FZ16" s="277"/>
      <c r="GA16" s="278"/>
      <c r="GB16" s="279"/>
      <c r="GC16" s="299"/>
      <c r="GD16" s="272"/>
      <c r="GE16" s="273"/>
      <c r="GF16" s="273"/>
      <c r="GG16" s="281"/>
      <c r="GH16" s="282"/>
      <c r="GI16" s="276"/>
      <c r="GJ16" s="277"/>
      <c r="GK16" s="271"/>
      <c r="GL16" s="278"/>
      <c r="GM16" s="279"/>
      <c r="GN16" s="300"/>
      <c r="GO16" s="272"/>
      <c r="GP16" s="273"/>
      <c r="GQ16" s="273"/>
      <c r="GR16" s="281"/>
      <c r="GS16" s="282"/>
      <c r="GT16" s="278"/>
      <c r="GU16" s="277"/>
      <c r="GV16" s="277"/>
      <c r="GW16" s="278"/>
      <c r="GX16" s="279"/>
      <c r="GY16" s="299"/>
      <c r="GZ16" s="272"/>
      <c r="HA16" s="273"/>
      <c r="HB16" s="273"/>
      <c r="HC16" s="281"/>
      <c r="HD16" s="282"/>
      <c r="HE16" s="268"/>
      <c r="HF16" s="268"/>
      <c r="HG16" s="268"/>
      <c r="HH16" s="268"/>
      <c r="HI16" s="268"/>
      <c r="HJ16" s="268"/>
      <c r="HK16" s="268"/>
      <c r="HL16" s="268"/>
      <c r="HM16" s="268"/>
      <c r="HN16" s="286"/>
      <c r="HO16" s="287"/>
      <c r="HP16" s="288"/>
    </row>
    <row r="17" spans="1:224" ht="21.75" customHeight="1">
      <c r="A17" s="265"/>
      <c r="B17" s="266"/>
      <c r="C17" s="267"/>
      <c r="D17" s="268"/>
      <c r="E17" s="268"/>
      <c r="F17" s="268"/>
      <c r="G17" s="269"/>
      <c r="H17" s="270"/>
      <c r="I17" s="136"/>
      <c r="J17" s="271"/>
      <c r="K17" s="272"/>
      <c r="L17" s="273"/>
      <c r="M17" s="274"/>
      <c r="N17" s="275"/>
      <c r="O17" s="272"/>
      <c r="P17" s="273"/>
      <c r="Q17" s="274"/>
      <c r="R17" s="276"/>
      <c r="S17" s="277"/>
      <c r="T17" s="277"/>
      <c r="U17" s="278"/>
      <c r="V17" s="279"/>
      <c r="W17" s="280"/>
      <c r="X17" s="272"/>
      <c r="Y17" s="273"/>
      <c r="Z17" s="273"/>
      <c r="AA17" s="281"/>
      <c r="AB17" s="282"/>
      <c r="AC17" s="283"/>
      <c r="AD17" s="284"/>
      <c r="AE17" s="284"/>
      <c r="AF17" s="278"/>
      <c r="AG17" s="279"/>
      <c r="AH17" s="280"/>
      <c r="AI17" s="272"/>
      <c r="AJ17" s="273"/>
      <c r="AK17" s="273"/>
      <c r="AL17" s="281"/>
      <c r="AM17" s="282"/>
      <c r="AN17" s="278"/>
      <c r="AO17" s="285"/>
      <c r="AP17" s="268"/>
      <c r="AQ17" s="278"/>
      <c r="AR17" s="279"/>
      <c r="AS17" s="280"/>
      <c r="AT17" s="272"/>
      <c r="AU17" s="273"/>
      <c r="AV17" s="273"/>
      <c r="AW17" s="281"/>
      <c r="AX17" s="282"/>
      <c r="AY17" s="278"/>
      <c r="AZ17" s="285"/>
      <c r="BA17" s="285"/>
      <c r="BB17" s="278"/>
      <c r="BC17" s="279"/>
      <c r="BD17" s="280"/>
      <c r="BE17" s="272"/>
      <c r="BF17" s="273"/>
      <c r="BG17" s="273"/>
      <c r="BH17" s="281"/>
      <c r="BI17" s="282"/>
      <c r="BJ17" s="283"/>
      <c r="BK17" s="284"/>
      <c r="BL17" s="284"/>
      <c r="BM17" s="278"/>
      <c r="BN17" s="279"/>
      <c r="BO17" s="280"/>
      <c r="BP17" s="272"/>
      <c r="BQ17" s="273"/>
      <c r="BR17" s="273"/>
      <c r="BS17" s="281"/>
      <c r="BT17" s="282"/>
      <c r="BU17" s="271"/>
      <c r="BV17" s="285"/>
      <c r="BW17" s="268"/>
      <c r="BX17" s="278"/>
      <c r="BY17" s="279"/>
      <c r="BZ17" s="280"/>
      <c r="CA17" s="272"/>
      <c r="CB17" s="273"/>
      <c r="CC17" s="273"/>
      <c r="CD17" s="281"/>
      <c r="CE17" s="282"/>
      <c r="CF17" s="271"/>
      <c r="CG17" s="285"/>
      <c r="CH17" s="268"/>
      <c r="CI17" s="278"/>
      <c r="CJ17" s="279"/>
      <c r="CK17" s="280"/>
      <c r="CL17" s="272"/>
      <c r="CM17" s="273"/>
      <c r="CN17" s="273"/>
      <c r="CO17" s="281"/>
      <c r="CP17" s="282"/>
      <c r="CQ17" s="268"/>
      <c r="CR17" s="268"/>
      <c r="CS17" s="268"/>
      <c r="CT17" s="278"/>
      <c r="CU17" s="279"/>
      <c r="CV17" s="280"/>
      <c r="CW17" s="272"/>
      <c r="CX17" s="273"/>
      <c r="CY17" s="273"/>
      <c r="CZ17" s="268"/>
      <c r="DA17" s="268"/>
      <c r="DB17" s="286"/>
      <c r="DC17" s="287"/>
      <c r="DD17" s="288"/>
      <c r="DE17" s="289"/>
      <c r="DF17" s="290"/>
      <c r="DG17" s="291"/>
      <c r="DH17" s="289"/>
      <c r="DI17" s="268"/>
      <c r="DJ17" s="278"/>
      <c r="DK17" s="285"/>
      <c r="DL17" s="285"/>
      <c r="DM17" s="278"/>
      <c r="DN17" s="279"/>
      <c r="DO17" s="280"/>
      <c r="DP17" s="272"/>
      <c r="DQ17" s="273"/>
      <c r="DR17" s="273"/>
      <c r="DS17" s="281"/>
      <c r="DT17" s="282"/>
      <c r="DU17" s="278"/>
      <c r="DV17" s="277"/>
      <c r="DW17" s="277"/>
      <c r="DX17" s="292"/>
      <c r="DY17" s="293"/>
      <c r="DZ17" s="280"/>
      <c r="EA17" s="294"/>
      <c r="EB17" s="295"/>
      <c r="EC17" s="295"/>
      <c r="ED17" s="296"/>
      <c r="EE17" s="297"/>
      <c r="EF17" s="278"/>
      <c r="EG17" s="277"/>
      <c r="EH17" s="277"/>
      <c r="EI17" s="292"/>
      <c r="EJ17" s="293"/>
      <c r="EK17" s="280"/>
      <c r="EL17" s="294"/>
      <c r="EM17" s="295"/>
      <c r="EN17" s="295"/>
      <c r="EO17" s="296"/>
      <c r="EP17" s="297"/>
      <c r="EQ17" s="278"/>
      <c r="ER17" s="277"/>
      <c r="ES17" s="277"/>
      <c r="ET17" s="292"/>
      <c r="EU17" s="293"/>
      <c r="EV17" s="280"/>
      <c r="EW17" s="294"/>
      <c r="EX17" s="295"/>
      <c r="EY17" s="295"/>
      <c r="EZ17" s="296"/>
      <c r="FA17" s="298"/>
      <c r="FB17" s="278"/>
      <c r="FC17" s="277"/>
      <c r="FD17" s="277"/>
      <c r="FE17" s="278"/>
      <c r="FF17" s="279"/>
      <c r="FG17" s="299"/>
      <c r="FH17" s="272"/>
      <c r="FI17" s="273"/>
      <c r="FJ17" s="273"/>
      <c r="FK17" s="281"/>
      <c r="FL17" s="282"/>
      <c r="FM17" s="278"/>
      <c r="FN17" s="277"/>
      <c r="FO17" s="277"/>
      <c r="FP17" s="278"/>
      <c r="FQ17" s="279"/>
      <c r="FR17" s="299"/>
      <c r="FS17" s="272"/>
      <c r="FT17" s="273"/>
      <c r="FU17" s="273"/>
      <c r="FV17" s="281"/>
      <c r="FW17" s="282"/>
      <c r="FX17" s="278"/>
      <c r="FY17" s="277"/>
      <c r="FZ17" s="277"/>
      <c r="GA17" s="278"/>
      <c r="GB17" s="279"/>
      <c r="GC17" s="299"/>
      <c r="GD17" s="272"/>
      <c r="GE17" s="273"/>
      <c r="GF17" s="273"/>
      <c r="GG17" s="281"/>
      <c r="GH17" s="282"/>
      <c r="GI17" s="276"/>
      <c r="GJ17" s="277"/>
      <c r="GK17" s="271"/>
      <c r="GL17" s="278"/>
      <c r="GM17" s="279"/>
      <c r="GN17" s="300"/>
      <c r="GO17" s="272"/>
      <c r="GP17" s="273"/>
      <c r="GQ17" s="273"/>
      <c r="GR17" s="281"/>
      <c r="GS17" s="282"/>
      <c r="GT17" s="278"/>
      <c r="GU17" s="277"/>
      <c r="GV17" s="277"/>
      <c r="GW17" s="278"/>
      <c r="GX17" s="279"/>
      <c r="GY17" s="299"/>
      <c r="GZ17" s="272"/>
      <c r="HA17" s="273"/>
      <c r="HB17" s="273"/>
      <c r="HC17" s="281"/>
      <c r="HD17" s="282"/>
      <c r="HE17" s="268"/>
      <c r="HF17" s="268"/>
      <c r="HG17" s="268"/>
      <c r="HH17" s="268"/>
      <c r="HI17" s="268"/>
      <c r="HJ17" s="268"/>
      <c r="HK17" s="268"/>
      <c r="HL17" s="268"/>
      <c r="HM17" s="268"/>
      <c r="HN17" s="286"/>
      <c r="HO17" s="287"/>
      <c r="HP17" s="288"/>
    </row>
    <row r="18" spans="1:224" ht="21.75" customHeight="1">
      <c r="A18" s="265"/>
      <c r="B18" s="266"/>
      <c r="C18" s="267"/>
      <c r="D18" s="268"/>
      <c r="E18" s="268"/>
      <c r="F18" s="268"/>
      <c r="G18" s="269"/>
      <c r="H18" s="270"/>
      <c r="I18" s="136"/>
      <c r="J18" s="271"/>
      <c r="K18" s="272"/>
      <c r="L18" s="273"/>
      <c r="M18" s="274"/>
      <c r="N18" s="275"/>
      <c r="O18" s="272"/>
      <c r="P18" s="273"/>
      <c r="Q18" s="274"/>
      <c r="R18" s="276"/>
      <c r="S18" s="277"/>
      <c r="T18" s="277"/>
      <c r="U18" s="278"/>
      <c r="V18" s="279"/>
      <c r="W18" s="280"/>
      <c r="X18" s="272"/>
      <c r="Y18" s="273"/>
      <c r="Z18" s="273"/>
      <c r="AA18" s="281"/>
      <c r="AB18" s="282"/>
      <c r="AC18" s="283"/>
      <c r="AD18" s="284"/>
      <c r="AE18" s="284"/>
      <c r="AF18" s="278"/>
      <c r="AG18" s="279"/>
      <c r="AH18" s="280"/>
      <c r="AI18" s="272"/>
      <c r="AJ18" s="273"/>
      <c r="AK18" s="273"/>
      <c r="AL18" s="281"/>
      <c r="AM18" s="282"/>
      <c r="AN18" s="278"/>
      <c r="AO18" s="285"/>
      <c r="AP18" s="268"/>
      <c r="AQ18" s="278"/>
      <c r="AR18" s="279"/>
      <c r="AS18" s="280"/>
      <c r="AT18" s="272"/>
      <c r="AU18" s="273"/>
      <c r="AV18" s="273"/>
      <c r="AW18" s="281"/>
      <c r="AX18" s="282"/>
      <c r="AY18" s="278"/>
      <c r="AZ18" s="285"/>
      <c r="BA18" s="285"/>
      <c r="BB18" s="278"/>
      <c r="BC18" s="279"/>
      <c r="BD18" s="280"/>
      <c r="BE18" s="272"/>
      <c r="BF18" s="273"/>
      <c r="BG18" s="273"/>
      <c r="BH18" s="281"/>
      <c r="BI18" s="282"/>
      <c r="BJ18" s="283"/>
      <c r="BK18" s="284"/>
      <c r="BL18" s="284"/>
      <c r="BM18" s="278"/>
      <c r="BN18" s="279"/>
      <c r="BO18" s="280"/>
      <c r="BP18" s="272"/>
      <c r="BQ18" s="273"/>
      <c r="BR18" s="273"/>
      <c r="BS18" s="281"/>
      <c r="BT18" s="282"/>
      <c r="BU18" s="271"/>
      <c r="BV18" s="285"/>
      <c r="BW18" s="268"/>
      <c r="BX18" s="278"/>
      <c r="BY18" s="279"/>
      <c r="BZ18" s="280"/>
      <c r="CA18" s="272"/>
      <c r="CB18" s="273"/>
      <c r="CC18" s="273"/>
      <c r="CD18" s="281"/>
      <c r="CE18" s="282"/>
      <c r="CF18" s="271"/>
      <c r="CG18" s="285"/>
      <c r="CH18" s="268"/>
      <c r="CI18" s="278"/>
      <c r="CJ18" s="279"/>
      <c r="CK18" s="280"/>
      <c r="CL18" s="272"/>
      <c r="CM18" s="273"/>
      <c r="CN18" s="273"/>
      <c r="CO18" s="281"/>
      <c r="CP18" s="282"/>
      <c r="CQ18" s="268"/>
      <c r="CR18" s="268"/>
      <c r="CS18" s="268"/>
      <c r="CT18" s="278"/>
      <c r="CU18" s="279"/>
      <c r="CV18" s="280"/>
      <c r="CW18" s="272"/>
      <c r="CX18" s="273"/>
      <c r="CY18" s="273"/>
      <c r="CZ18" s="268"/>
      <c r="DA18" s="268"/>
      <c r="DB18" s="286"/>
      <c r="DC18" s="287"/>
      <c r="DD18" s="288"/>
      <c r="DE18" s="289"/>
      <c r="DF18" s="290"/>
      <c r="DG18" s="291"/>
      <c r="DH18" s="289"/>
      <c r="DI18" s="268"/>
      <c r="DJ18" s="278"/>
      <c r="DK18" s="285"/>
      <c r="DL18" s="285"/>
      <c r="DM18" s="278"/>
      <c r="DN18" s="279"/>
      <c r="DO18" s="280"/>
      <c r="DP18" s="272"/>
      <c r="DQ18" s="273"/>
      <c r="DR18" s="273"/>
      <c r="DS18" s="281"/>
      <c r="DT18" s="282"/>
      <c r="DU18" s="278"/>
      <c r="DV18" s="277"/>
      <c r="DW18" s="277"/>
      <c r="DX18" s="292"/>
      <c r="DY18" s="293"/>
      <c r="DZ18" s="280"/>
      <c r="EA18" s="294"/>
      <c r="EB18" s="295"/>
      <c r="EC18" s="295"/>
      <c r="ED18" s="296"/>
      <c r="EE18" s="297"/>
      <c r="EF18" s="278"/>
      <c r="EG18" s="277"/>
      <c r="EH18" s="277"/>
      <c r="EI18" s="292"/>
      <c r="EJ18" s="293"/>
      <c r="EK18" s="280"/>
      <c r="EL18" s="294"/>
      <c r="EM18" s="295"/>
      <c r="EN18" s="295"/>
      <c r="EO18" s="296"/>
      <c r="EP18" s="297"/>
      <c r="EQ18" s="278"/>
      <c r="ER18" s="277"/>
      <c r="ES18" s="277"/>
      <c r="ET18" s="292"/>
      <c r="EU18" s="293"/>
      <c r="EV18" s="280"/>
      <c r="EW18" s="294"/>
      <c r="EX18" s="295"/>
      <c r="EY18" s="295"/>
      <c r="EZ18" s="296"/>
      <c r="FA18" s="298"/>
      <c r="FB18" s="278"/>
      <c r="FC18" s="277"/>
      <c r="FD18" s="277"/>
      <c r="FE18" s="278"/>
      <c r="FF18" s="279"/>
      <c r="FG18" s="299"/>
      <c r="FH18" s="272"/>
      <c r="FI18" s="273"/>
      <c r="FJ18" s="273"/>
      <c r="FK18" s="281"/>
      <c r="FL18" s="282"/>
      <c r="FM18" s="278"/>
      <c r="FN18" s="277"/>
      <c r="FO18" s="277"/>
      <c r="FP18" s="278"/>
      <c r="FQ18" s="279"/>
      <c r="FR18" s="299"/>
      <c r="FS18" s="272"/>
      <c r="FT18" s="273"/>
      <c r="FU18" s="273"/>
      <c r="FV18" s="281"/>
      <c r="FW18" s="282"/>
      <c r="FX18" s="278"/>
      <c r="FY18" s="277"/>
      <c r="FZ18" s="277"/>
      <c r="GA18" s="278"/>
      <c r="GB18" s="279"/>
      <c r="GC18" s="299"/>
      <c r="GD18" s="272"/>
      <c r="GE18" s="273"/>
      <c r="GF18" s="273"/>
      <c r="GG18" s="281"/>
      <c r="GH18" s="282"/>
      <c r="GI18" s="276"/>
      <c r="GJ18" s="277"/>
      <c r="GK18" s="271"/>
      <c r="GL18" s="278"/>
      <c r="GM18" s="279"/>
      <c r="GN18" s="300"/>
      <c r="GO18" s="272"/>
      <c r="GP18" s="273"/>
      <c r="GQ18" s="273"/>
      <c r="GR18" s="281"/>
      <c r="GS18" s="282"/>
      <c r="GT18" s="278"/>
      <c r="GU18" s="277"/>
      <c r="GV18" s="277"/>
      <c r="GW18" s="278"/>
      <c r="GX18" s="279"/>
      <c r="GY18" s="299"/>
      <c r="GZ18" s="272"/>
      <c r="HA18" s="273"/>
      <c r="HB18" s="273"/>
      <c r="HC18" s="281"/>
      <c r="HD18" s="282"/>
      <c r="HE18" s="268"/>
      <c r="HF18" s="268"/>
      <c r="HG18" s="268"/>
      <c r="HH18" s="268"/>
      <c r="HI18" s="268"/>
      <c r="HJ18" s="268"/>
      <c r="HK18" s="268"/>
      <c r="HL18" s="268"/>
      <c r="HM18" s="268"/>
      <c r="HN18" s="286"/>
      <c r="HO18" s="287"/>
      <c r="HP18" s="288"/>
    </row>
    <row r="19" spans="1:224" ht="21.75" customHeight="1">
      <c r="A19" s="265"/>
      <c r="B19" s="266"/>
      <c r="C19" s="267"/>
      <c r="D19" s="268"/>
      <c r="E19" s="268"/>
      <c r="F19" s="268"/>
      <c r="G19" s="269"/>
      <c r="H19" s="270"/>
      <c r="I19" s="136"/>
      <c r="J19" s="271"/>
      <c r="K19" s="272"/>
      <c r="L19" s="273"/>
      <c r="M19" s="274"/>
      <c r="N19" s="275"/>
      <c r="O19" s="272"/>
      <c r="P19" s="273"/>
      <c r="Q19" s="274"/>
      <c r="R19" s="276"/>
      <c r="S19" s="277"/>
      <c r="T19" s="277"/>
      <c r="U19" s="278"/>
      <c r="V19" s="279"/>
      <c r="W19" s="280"/>
      <c r="X19" s="272"/>
      <c r="Y19" s="273"/>
      <c r="Z19" s="273"/>
      <c r="AA19" s="281"/>
      <c r="AB19" s="282"/>
      <c r="AC19" s="283"/>
      <c r="AD19" s="284"/>
      <c r="AE19" s="284"/>
      <c r="AF19" s="278"/>
      <c r="AG19" s="279"/>
      <c r="AH19" s="280"/>
      <c r="AI19" s="272"/>
      <c r="AJ19" s="273"/>
      <c r="AK19" s="273"/>
      <c r="AL19" s="281"/>
      <c r="AM19" s="282"/>
      <c r="AN19" s="278"/>
      <c r="AO19" s="285"/>
      <c r="AP19" s="268"/>
      <c r="AQ19" s="278"/>
      <c r="AR19" s="279"/>
      <c r="AS19" s="280"/>
      <c r="AT19" s="272"/>
      <c r="AU19" s="273"/>
      <c r="AV19" s="273"/>
      <c r="AW19" s="281"/>
      <c r="AX19" s="282"/>
      <c r="AY19" s="278"/>
      <c r="AZ19" s="285"/>
      <c r="BA19" s="285"/>
      <c r="BB19" s="278"/>
      <c r="BC19" s="279"/>
      <c r="BD19" s="280"/>
      <c r="BE19" s="272"/>
      <c r="BF19" s="273"/>
      <c r="BG19" s="273"/>
      <c r="BH19" s="281"/>
      <c r="BI19" s="282"/>
      <c r="BJ19" s="283"/>
      <c r="BK19" s="284"/>
      <c r="BL19" s="284"/>
      <c r="BM19" s="278"/>
      <c r="BN19" s="279"/>
      <c r="BO19" s="280"/>
      <c r="BP19" s="272"/>
      <c r="BQ19" s="273"/>
      <c r="BR19" s="273"/>
      <c r="BS19" s="281"/>
      <c r="BT19" s="282"/>
      <c r="BU19" s="271"/>
      <c r="BV19" s="285"/>
      <c r="BW19" s="268"/>
      <c r="BX19" s="278"/>
      <c r="BY19" s="279"/>
      <c r="BZ19" s="280"/>
      <c r="CA19" s="272"/>
      <c r="CB19" s="273"/>
      <c r="CC19" s="273"/>
      <c r="CD19" s="281"/>
      <c r="CE19" s="282"/>
      <c r="CF19" s="271"/>
      <c r="CG19" s="285"/>
      <c r="CH19" s="268"/>
      <c r="CI19" s="278"/>
      <c r="CJ19" s="279"/>
      <c r="CK19" s="280"/>
      <c r="CL19" s="272"/>
      <c r="CM19" s="273"/>
      <c r="CN19" s="273"/>
      <c r="CO19" s="281"/>
      <c r="CP19" s="282"/>
      <c r="CQ19" s="268"/>
      <c r="CR19" s="268"/>
      <c r="CS19" s="268"/>
      <c r="CT19" s="278"/>
      <c r="CU19" s="279"/>
      <c r="CV19" s="280"/>
      <c r="CW19" s="272"/>
      <c r="CX19" s="273"/>
      <c r="CY19" s="273"/>
      <c r="CZ19" s="268"/>
      <c r="DA19" s="268"/>
      <c r="DB19" s="286"/>
      <c r="DC19" s="287"/>
      <c r="DD19" s="288"/>
      <c r="DE19" s="289"/>
      <c r="DF19" s="290"/>
      <c r="DG19" s="291"/>
      <c r="DH19" s="289"/>
      <c r="DI19" s="268"/>
      <c r="DJ19" s="278"/>
      <c r="DK19" s="285"/>
      <c r="DL19" s="285"/>
      <c r="DM19" s="278"/>
      <c r="DN19" s="279"/>
      <c r="DO19" s="280"/>
      <c r="DP19" s="272"/>
      <c r="DQ19" s="273"/>
      <c r="DR19" s="273"/>
      <c r="DS19" s="281"/>
      <c r="DT19" s="282"/>
      <c r="DU19" s="278"/>
      <c r="DV19" s="277"/>
      <c r="DW19" s="277"/>
      <c r="DX19" s="292"/>
      <c r="DY19" s="293"/>
      <c r="DZ19" s="280"/>
      <c r="EA19" s="294"/>
      <c r="EB19" s="295"/>
      <c r="EC19" s="295"/>
      <c r="ED19" s="296"/>
      <c r="EE19" s="297"/>
      <c r="EF19" s="278"/>
      <c r="EG19" s="277"/>
      <c r="EH19" s="277"/>
      <c r="EI19" s="292"/>
      <c r="EJ19" s="293"/>
      <c r="EK19" s="280"/>
      <c r="EL19" s="294"/>
      <c r="EM19" s="295"/>
      <c r="EN19" s="295"/>
      <c r="EO19" s="296"/>
      <c r="EP19" s="297"/>
      <c r="EQ19" s="278"/>
      <c r="ER19" s="277"/>
      <c r="ES19" s="277"/>
      <c r="ET19" s="292"/>
      <c r="EU19" s="293"/>
      <c r="EV19" s="280"/>
      <c r="EW19" s="294"/>
      <c r="EX19" s="295"/>
      <c r="EY19" s="295"/>
      <c r="EZ19" s="296"/>
      <c r="FA19" s="298"/>
      <c r="FB19" s="278"/>
      <c r="FC19" s="277"/>
      <c r="FD19" s="277"/>
      <c r="FE19" s="278"/>
      <c r="FF19" s="279"/>
      <c r="FG19" s="299"/>
      <c r="FH19" s="272"/>
      <c r="FI19" s="273"/>
      <c r="FJ19" s="273"/>
      <c r="FK19" s="281"/>
      <c r="FL19" s="282"/>
      <c r="FM19" s="278"/>
      <c r="FN19" s="277"/>
      <c r="FO19" s="277"/>
      <c r="FP19" s="278"/>
      <c r="FQ19" s="279"/>
      <c r="FR19" s="299"/>
      <c r="FS19" s="272"/>
      <c r="FT19" s="273"/>
      <c r="FU19" s="273"/>
      <c r="FV19" s="281"/>
      <c r="FW19" s="282"/>
      <c r="FX19" s="278"/>
      <c r="FY19" s="277"/>
      <c r="FZ19" s="277"/>
      <c r="GA19" s="278"/>
      <c r="GB19" s="279"/>
      <c r="GC19" s="299"/>
      <c r="GD19" s="272"/>
      <c r="GE19" s="273"/>
      <c r="GF19" s="273"/>
      <c r="GG19" s="281"/>
      <c r="GH19" s="282"/>
      <c r="GI19" s="276"/>
      <c r="GJ19" s="277"/>
      <c r="GK19" s="271"/>
      <c r="GL19" s="278"/>
      <c r="GM19" s="279"/>
      <c r="GN19" s="300"/>
      <c r="GO19" s="272"/>
      <c r="GP19" s="273"/>
      <c r="GQ19" s="273"/>
      <c r="GR19" s="281"/>
      <c r="GS19" s="282"/>
      <c r="GT19" s="278"/>
      <c r="GU19" s="277"/>
      <c r="GV19" s="277"/>
      <c r="GW19" s="278"/>
      <c r="GX19" s="279"/>
      <c r="GY19" s="299"/>
      <c r="GZ19" s="272"/>
      <c r="HA19" s="273"/>
      <c r="HB19" s="273"/>
      <c r="HC19" s="281"/>
      <c r="HD19" s="282"/>
      <c r="HE19" s="268"/>
      <c r="HF19" s="268"/>
      <c r="HG19" s="268"/>
      <c r="HH19" s="268"/>
      <c r="HI19" s="268"/>
      <c r="HJ19" s="268"/>
      <c r="HK19" s="268"/>
      <c r="HL19" s="268"/>
      <c r="HM19" s="268"/>
      <c r="HN19" s="286"/>
      <c r="HO19" s="287"/>
      <c r="HP19" s="288"/>
    </row>
    <row r="20" spans="1:224" ht="21.75" customHeight="1">
      <c r="A20" s="265"/>
      <c r="B20" s="266"/>
      <c r="C20" s="267"/>
      <c r="D20" s="268"/>
      <c r="E20" s="268"/>
      <c r="F20" s="268"/>
      <c r="G20" s="269"/>
      <c r="H20" s="270"/>
      <c r="I20" s="136"/>
      <c r="J20" s="271"/>
      <c r="K20" s="272"/>
      <c r="L20" s="273"/>
      <c r="M20" s="274"/>
      <c r="N20" s="275"/>
      <c r="O20" s="272"/>
      <c r="P20" s="273"/>
      <c r="Q20" s="274"/>
      <c r="R20" s="276"/>
      <c r="S20" s="277"/>
      <c r="T20" s="277"/>
      <c r="U20" s="278"/>
      <c r="V20" s="279"/>
      <c r="W20" s="280"/>
      <c r="X20" s="272"/>
      <c r="Y20" s="273"/>
      <c r="Z20" s="273"/>
      <c r="AA20" s="281"/>
      <c r="AB20" s="282"/>
      <c r="AC20" s="283"/>
      <c r="AD20" s="284"/>
      <c r="AE20" s="284"/>
      <c r="AF20" s="278"/>
      <c r="AG20" s="279"/>
      <c r="AH20" s="280"/>
      <c r="AI20" s="272"/>
      <c r="AJ20" s="273"/>
      <c r="AK20" s="273"/>
      <c r="AL20" s="281"/>
      <c r="AM20" s="282"/>
      <c r="AN20" s="278"/>
      <c r="AO20" s="285"/>
      <c r="AP20" s="268"/>
      <c r="AQ20" s="278"/>
      <c r="AR20" s="279"/>
      <c r="AS20" s="280"/>
      <c r="AT20" s="272"/>
      <c r="AU20" s="273"/>
      <c r="AV20" s="273"/>
      <c r="AW20" s="281"/>
      <c r="AX20" s="282"/>
      <c r="AY20" s="278"/>
      <c r="AZ20" s="285"/>
      <c r="BA20" s="285"/>
      <c r="BB20" s="278"/>
      <c r="BC20" s="279"/>
      <c r="BD20" s="280"/>
      <c r="BE20" s="272"/>
      <c r="BF20" s="273"/>
      <c r="BG20" s="273"/>
      <c r="BH20" s="281"/>
      <c r="BI20" s="282"/>
      <c r="BJ20" s="283"/>
      <c r="BK20" s="284"/>
      <c r="BL20" s="284"/>
      <c r="BM20" s="278"/>
      <c r="BN20" s="279"/>
      <c r="BO20" s="280"/>
      <c r="BP20" s="272"/>
      <c r="BQ20" s="273"/>
      <c r="BR20" s="273"/>
      <c r="BS20" s="281"/>
      <c r="BT20" s="282"/>
      <c r="BU20" s="271"/>
      <c r="BV20" s="285"/>
      <c r="BW20" s="268"/>
      <c r="BX20" s="278"/>
      <c r="BY20" s="279"/>
      <c r="BZ20" s="280"/>
      <c r="CA20" s="272"/>
      <c r="CB20" s="273"/>
      <c r="CC20" s="273"/>
      <c r="CD20" s="281"/>
      <c r="CE20" s="282"/>
      <c r="CF20" s="271"/>
      <c r="CG20" s="285"/>
      <c r="CH20" s="268"/>
      <c r="CI20" s="278"/>
      <c r="CJ20" s="279"/>
      <c r="CK20" s="280"/>
      <c r="CL20" s="272"/>
      <c r="CM20" s="273"/>
      <c r="CN20" s="273"/>
      <c r="CO20" s="281"/>
      <c r="CP20" s="282"/>
      <c r="CQ20" s="268"/>
      <c r="CR20" s="268"/>
      <c r="CS20" s="268"/>
      <c r="CT20" s="278"/>
      <c r="CU20" s="279"/>
      <c r="CV20" s="280"/>
      <c r="CW20" s="272"/>
      <c r="CX20" s="273"/>
      <c r="CY20" s="273"/>
      <c r="CZ20" s="268"/>
      <c r="DA20" s="268"/>
      <c r="DB20" s="286"/>
      <c r="DC20" s="287"/>
      <c r="DD20" s="288"/>
      <c r="DE20" s="289"/>
      <c r="DF20" s="290"/>
      <c r="DG20" s="291"/>
      <c r="DH20" s="289"/>
      <c r="DI20" s="268"/>
      <c r="DJ20" s="278"/>
      <c r="DK20" s="285"/>
      <c r="DL20" s="285"/>
      <c r="DM20" s="278"/>
      <c r="DN20" s="279"/>
      <c r="DO20" s="280"/>
      <c r="DP20" s="272"/>
      <c r="DQ20" s="273"/>
      <c r="DR20" s="273"/>
      <c r="DS20" s="281"/>
      <c r="DT20" s="282"/>
      <c r="DU20" s="278"/>
      <c r="DV20" s="277"/>
      <c r="DW20" s="277"/>
      <c r="DX20" s="292"/>
      <c r="DY20" s="293"/>
      <c r="DZ20" s="280"/>
      <c r="EA20" s="294"/>
      <c r="EB20" s="295"/>
      <c r="EC20" s="295"/>
      <c r="ED20" s="296"/>
      <c r="EE20" s="297"/>
      <c r="EF20" s="278"/>
      <c r="EG20" s="277"/>
      <c r="EH20" s="277"/>
      <c r="EI20" s="292"/>
      <c r="EJ20" s="293"/>
      <c r="EK20" s="280"/>
      <c r="EL20" s="294"/>
      <c r="EM20" s="295"/>
      <c r="EN20" s="295"/>
      <c r="EO20" s="296"/>
      <c r="EP20" s="297"/>
      <c r="EQ20" s="278"/>
      <c r="ER20" s="277"/>
      <c r="ES20" s="277"/>
      <c r="ET20" s="292"/>
      <c r="EU20" s="293"/>
      <c r="EV20" s="280"/>
      <c r="EW20" s="294"/>
      <c r="EX20" s="295"/>
      <c r="EY20" s="295"/>
      <c r="EZ20" s="296"/>
      <c r="FA20" s="298"/>
      <c r="FB20" s="278"/>
      <c r="FC20" s="277"/>
      <c r="FD20" s="277"/>
      <c r="FE20" s="278"/>
      <c r="FF20" s="279"/>
      <c r="FG20" s="299"/>
      <c r="FH20" s="272"/>
      <c r="FI20" s="273"/>
      <c r="FJ20" s="273"/>
      <c r="FK20" s="281"/>
      <c r="FL20" s="282"/>
      <c r="FM20" s="278"/>
      <c r="FN20" s="277"/>
      <c r="FO20" s="277"/>
      <c r="FP20" s="278"/>
      <c r="FQ20" s="279"/>
      <c r="FR20" s="299"/>
      <c r="FS20" s="272"/>
      <c r="FT20" s="273"/>
      <c r="FU20" s="273"/>
      <c r="FV20" s="281"/>
      <c r="FW20" s="282"/>
      <c r="FX20" s="278"/>
      <c r="FY20" s="277"/>
      <c r="FZ20" s="277"/>
      <c r="GA20" s="278"/>
      <c r="GB20" s="279"/>
      <c r="GC20" s="299"/>
      <c r="GD20" s="272"/>
      <c r="GE20" s="273"/>
      <c r="GF20" s="273"/>
      <c r="GG20" s="281"/>
      <c r="GH20" s="282"/>
      <c r="GI20" s="276"/>
      <c r="GJ20" s="277"/>
      <c r="GK20" s="271"/>
      <c r="GL20" s="278"/>
      <c r="GM20" s="279"/>
      <c r="GN20" s="300"/>
      <c r="GO20" s="272"/>
      <c r="GP20" s="273"/>
      <c r="GQ20" s="273"/>
      <c r="GR20" s="281"/>
      <c r="GS20" s="282"/>
      <c r="GT20" s="278"/>
      <c r="GU20" s="277"/>
      <c r="GV20" s="277"/>
      <c r="GW20" s="278"/>
      <c r="GX20" s="279"/>
      <c r="GY20" s="299"/>
      <c r="GZ20" s="272"/>
      <c r="HA20" s="273"/>
      <c r="HB20" s="273"/>
      <c r="HC20" s="281"/>
      <c r="HD20" s="282"/>
      <c r="HE20" s="268"/>
      <c r="HF20" s="268"/>
      <c r="HG20" s="268"/>
      <c r="HH20" s="268"/>
      <c r="HI20" s="268"/>
      <c r="HJ20" s="268"/>
      <c r="HK20" s="268"/>
      <c r="HL20" s="268"/>
      <c r="HM20" s="268"/>
      <c r="HN20" s="286"/>
      <c r="HO20" s="287"/>
      <c r="HP20" s="288"/>
    </row>
    <row r="21" spans="1:224" ht="21.75" customHeight="1">
      <c r="A21" s="265"/>
      <c r="B21" s="266"/>
      <c r="C21" s="267"/>
      <c r="D21" s="268"/>
      <c r="E21" s="268"/>
      <c r="F21" s="268"/>
      <c r="G21" s="269"/>
      <c r="H21" s="270"/>
      <c r="I21" s="136"/>
      <c r="J21" s="271"/>
      <c r="K21" s="272"/>
      <c r="L21" s="273"/>
      <c r="M21" s="274"/>
      <c r="N21" s="275"/>
      <c r="O21" s="272"/>
      <c r="P21" s="273"/>
      <c r="Q21" s="274"/>
      <c r="R21" s="276"/>
      <c r="S21" s="277"/>
      <c r="T21" s="277"/>
      <c r="U21" s="278"/>
      <c r="V21" s="279"/>
      <c r="W21" s="280"/>
      <c r="X21" s="272"/>
      <c r="Y21" s="273"/>
      <c r="Z21" s="273"/>
      <c r="AA21" s="281"/>
      <c r="AB21" s="282"/>
      <c r="AC21" s="283"/>
      <c r="AD21" s="284"/>
      <c r="AE21" s="284"/>
      <c r="AF21" s="278"/>
      <c r="AG21" s="279"/>
      <c r="AH21" s="280"/>
      <c r="AI21" s="272"/>
      <c r="AJ21" s="273"/>
      <c r="AK21" s="273"/>
      <c r="AL21" s="281"/>
      <c r="AM21" s="282"/>
      <c r="AN21" s="278"/>
      <c r="AO21" s="285"/>
      <c r="AP21" s="268"/>
      <c r="AQ21" s="278"/>
      <c r="AR21" s="279"/>
      <c r="AS21" s="280"/>
      <c r="AT21" s="272"/>
      <c r="AU21" s="273"/>
      <c r="AV21" s="273"/>
      <c r="AW21" s="281"/>
      <c r="AX21" s="282"/>
      <c r="AY21" s="278"/>
      <c r="AZ21" s="285"/>
      <c r="BA21" s="285"/>
      <c r="BB21" s="278"/>
      <c r="BC21" s="279"/>
      <c r="BD21" s="280"/>
      <c r="BE21" s="272"/>
      <c r="BF21" s="273"/>
      <c r="BG21" s="273"/>
      <c r="BH21" s="281"/>
      <c r="BI21" s="282"/>
      <c r="BJ21" s="283"/>
      <c r="BK21" s="284"/>
      <c r="BL21" s="284"/>
      <c r="BM21" s="278"/>
      <c r="BN21" s="279"/>
      <c r="BO21" s="280"/>
      <c r="BP21" s="272"/>
      <c r="BQ21" s="273"/>
      <c r="BR21" s="273"/>
      <c r="BS21" s="281"/>
      <c r="BT21" s="282"/>
      <c r="BU21" s="271"/>
      <c r="BV21" s="285"/>
      <c r="BW21" s="268"/>
      <c r="BX21" s="278"/>
      <c r="BY21" s="279"/>
      <c r="BZ21" s="280"/>
      <c r="CA21" s="272"/>
      <c r="CB21" s="273"/>
      <c r="CC21" s="273"/>
      <c r="CD21" s="281"/>
      <c r="CE21" s="282"/>
      <c r="CF21" s="271"/>
      <c r="CG21" s="285"/>
      <c r="CH21" s="268"/>
      <c r="CI21" s="278"/>
      <c r="CJ21" s="279"/>
      <c r="CK21" s="280"/>
      <c r="CL21" s="272"/>
      <c r="CM21" s="273"/>
      <c r="CN21" s="273"/>
      <c r="CO21" s="281"/>
      <c r="CP21" s="282"/>
      <c r="CQ21" s="268"/>
      <c r="CR21" s="268"/>
      <c r="CS21" s="268"/>
      <c r="CT21" s="278"/>
      <c r="CU21" s="279"/>
      <c r="CV21" s="280"/>
      <c r="CW21" s="272"/>
      <c r="CX21" s="273"/>
      <c r="CY21" s="273"/>
      <c r="CZ21" s="268"/>
      <c r="DA21" s="268"/>
      <c r="DB21" s="286"/>
      <c r="DC21" s="287"/>
      <c r="DD21" s="288"/>
      <c r="DE21" s="289"/>
      <c r="DF21" s="290"/>
      <c r="DG21" s="291"/>
      <c r="DH21" s="289"/>
      <c r="DI21" s="268"/>
      <c r="DJ21" s="278"/>
      <c r="DK21" s="285"/>
      <c r="DL21" s="285"/>
      <c r="DM21" s="278"/>
      <c r="DN21" s="279"/>
      <c r="DO21" s="280"/>
      <c r="DP21" s="272"/>
      <c r="DQ21" s="273"/>
      <c r="DR21" s="273"/>
      <c r="DS21" s="281"/>
      <c r="DT21" s="282"/>
      <c r="DU21" s="278"/>
      <c r="DV21" s="277"/>
      <c r="DW21" s="277"/>
      <c r="DX21" s="292"/>
      <c r="DY21" s="293"/>
      <c r="DZ21" s="280"/>
      <c r="EA21" s="294"/>
      <c r="EB21" s="295"/>
      <c r="EC21" s="295"/>
      <c r="ED21" s="296"/>
      <c r="EE21" s="297"/>
      <c r="EF21" s="278"/>
      <c r="EG21" s="277"/>
      <c r="EH21" s="277"/>
      <c r="EI21" s="292"/>
      <c r="EJ21" s="293"/>
      <c r="EK21" s="280"/>
      <c r="EL21" s="294"/>
      <c r="EM21" s="295"/>
      <c r="EN21" s="295"/>
      <c r="EO21" s="296"/>
      <c r="EP21" s="297"/>
      <c r="EQ21" s="278"/>
      <c r="ER21" s="277"/>
      <c r="ES21" s="277"/>
      <c r="ET21" s="292"/>
      <c r="EU21" s="293"/>
      <c r="EV21" s="280"/>
      <c r="EW21" s="294"/>
      <c r="EX21" s="295"/>
      <c r="EY21" s="295"/>
      <c r="EZ21" s="296"/>
      <c r="FA21" s="298"/>
      <c r="FB21" s="278"/>
      <c r="FC21" s="277"/>
      <c r="FD21" s="277"/>
      <c r="FE21" s="278"/>
      <c r="FF21" s="279"/>
      <c r="FG21" s="299"/>
      <c r="FH21" s="272"/>
      <c r="FI21" s="273"/>
      <c r="FJ21" s="273"/>
      <c r="FK21" s="281"/>
      <c r="FL21" s="282"/>
      <c r="FM21" s="278"/>
      <c r="FN21" s="277"/>
      <c r="FO21" s="277"/>
      <c r="FP21" s="278"/>
      <c r="FQ21" s="279"/>
      <c r="FR21" s="299"/>
      <c r="FS21" s="272"/>
      <c r="FT21" s="273"/>
      <c r="FU21" s="273"/>
      <c r="FV21" s="281"/>
      <c r="FW21" s="282"/>
      <c r="FX21" s="278"/>
      <c r="FY21" s="277"/>
      <c r="FZ21" s="277"/>
      <c r="GA21" s="278"/>
      <c r="GB21" s="279"/>
      <c r="GC21" s="299"/>
      <c r="GD21" s="272"/>
      <c r="GE21" s="273"/>
      <c r="GF21" s="273"/>
      <c r="GG21" s="281"/>
      <c r="GH21" s="282"/>
      <c r="GI21" s="276"/>
      <c r="GJ21" s="277"/>
      <c r="GK21" s="271"/>
      <c r="GL21" s="278"/>
      <c r="GM21" s="279"/>
      <c r="GN21" s="300"/>
      <c r="GO21" s="272"/>
      <c r="GP21" s="273"/>
      <c r="GQ21" s="273"/>
      <c r="GR21" s="281"/>
      <c r="GS21" s="282"/>
      <c r="GT21" s="278"/>
      <c r="GU21" s="277"/>
      <c r="GV21" s="277"/>
      <c r="GW21" s="278"/>
      <c r="GX21" s="279"/>
      <c r="GY21" s="299"/>
      <c r="GZ21" s="272"/>
      <c r="HA21" s="273"/>
      <c r="HB21" s="273"/>
      <c r="HC21" s="281"/>
      <c r="HD21" s="282"/>
      <c r="HE21" s="268"/>
      <c r="HF21" s="268"/>
      <c r="HG21" s="268"/>
      <c r="HH21" s="268"/>
      <c r="HI21" s="268"/>
      <c r="HJ21" s="268"/>
      <c r="HK21" s="268"/>
      <c r="HL21" s="268"/>
      <c r="HM21" s="268"/>
      <c r="HN21" s="286"/>
      <c r="HO21" s="287"/>
      <c r="HP21" s="288"/>
    </row>
    <row r="22" spans="1:224" ht="21.75" customHeight="1">
      <c r="A22" s="265"/>
      <c r="B22" s="266"/>
      <c r="C22" s="267"/>
      <c r="D22" s="268"/>
      <c r="E22" s="268"/>
      <c r="F22" s="268"/>
      <c r="G22" s="269"/>
      <c r="H22" s="270"/>
      <c r="I22" s="136"/>
      <c r="J22" s="271"/>
      <c r="K22" s="272"/>
      <c r="L22" s="273"/>
      <c r="M22" s="274"/>
      <c r="N22" s="275"/>
      <c r="O22" s="272"/>
      <c r="P22" s="273"/>
      <c r="Q22" s="274"/>
      <c r="R22" s="276"/>
      <c r="S22" s="277"/>
      <c r="T22" s="277"/>
      <c r="U22" s="278"/>
      <c r="V22" s="279"/>
      <c r="W22" s="280"/>
      <c r="X22" s="272"/>
      <c r="Y22" s="273"/>
      <c r="Z22" s="273"/>
      <c r="AA22" s="281"/>
      <c r="AB22" s="282"/>
      <c r="AC22" s="283"/>
      <c r="AD22" s="284"/>
      <c r="AE22" s="284"/>
      <c r="AF22" s="278"/>
      <c r="AG22" s="279"/>
      <c r="AH22" s="280"/>
      <c r="AI22" s="272"/>
      <c r="AJ22" s="273"/>
      <c r="AK22" s="273"/>
      <c r="AL22" s="281"/>
      <c r="AM22" s="282"/>
      <c r="AN22" s="278"/>
      <c r="AO22" s="285"/>
      <c r="AP22" s="268"/>
      <c r="AQ22" s="278"/>
      <c r="AR22" s="279"/>
      <c r="AS22" s="280"/>
      <c r="AT22" s="272"/>
      <c r="AU22" s="273"/>
      <c r="AV22" s="273"/>
      <c r="AW22" s="281"/>
      <c r="AX22" s="282"/>
      <c r="AY22" s="278"/>
      <c r="AZ22" s="285"/>
      <c r="BA22" s="285"/>
      <c r="BB22" s="278"/>
      <c r="BC22" s="279"/>
      <c r="BD22" s="280"/>
      <c r="BE22" s="272"/>
      <c r="BF22" s="273"/>
      <c r="BG22" s="273"/>
      <c r="BH22" s="281"/>
      <c r="BI22" s="282"/>
      <c r="BJ22" s="283"/>
      <c r="BK22" s="284"/>
      <c r="BL22" s="284"/>
      <c r="BM22" s="278"/>
      <c r="BN22" s="279"/>
      <c r="BO22" s="280"/>
      <c r="BP22" s="272"/>
      <c r="BQ22" s="273"/>
      <c r="BR22" s="273"/>
      <c r="BS22" s="281"/>
      <c r="BT22" s="282"/>
      <c r="BU22" s="271"/>
      <c r="BV22" s="285"/>
      <c r="BW22" s="268"/>
      <c r="BX22" s="278"/>
      <c r="BY22" s="279"/>
      <c r="BZ22" s="280"/>
      <c r="CA22" s="272"/>
      <c r="CB22" s="273"/>
      <c r="CC22" s="273"/>
      <c r="CD22" s="281"/>
      <c r="CE22" s="282"/>
      <c r="CF22" s="271"/>
      <c r="CG22" s="285"/>
      <c r="CH22" s="268"/>
      <c r="CI22" s="278"/>
      <c r="CJ22" s="279"/>
      <c r="CK22" s="280"/>
      <c r="CL22" s="272"/>
      <c r="CM22" s="273"/>
      <c r="CN22" s="273"/>
      <c r="CO22" s="281"/>
      <c r="CP22" s="282"/>
      <c r="CQ22" s="268"/>
      <c r="CR22" s="268"/>
      <c r="CS22" s="268"/>
      <c r="CT22" s="278"/>
      <c r="CU22" s="279"/>
      <c r="CV22" s="280"/>
      <c r="CW22" s="272"/>
      <c r="CX22" s="273"/>
      <c r="CY22" s="273"/>
      <c r="CZ22" s="268"/>
      <c r="DA22" s="268"/>
      <c r="DB22" s="286"/>
      <c r="DC22" s="287"/>
      <c r="DD22" s="288"/>
      <c r="DE22" s="289"/>
      <c r="DF22" s="290"/>
      <c r="DG22" s="291"/>
      <c r="DH22" s="289"/>
      <c r="DI22" s="268"/>
      <c r="DJ22" s="278"/>
      <c r="DK22" s="285"/>
      <c r="DL22" s="285"/>
      <c r="DM22" s="278"/>
      <c r="DN22" s="279"/>
      <c r="DO22" s="280"/>
      <c r="DP22" s="272"/>
      <c r="DQ22" s="273"/>
      <c r="DR22" s="273"/>
      <c r="DS22" s="281"/>
      <c r="DT22" s="282"/>
      <c r="DU22" s="278"/>
      <c r="DV22" s="277"/>
      <c r="DW22" s="277"/>
      <c r="DX22" s="292"/>
      <c r="DY22" s="293"/>
      <c r="DZ22" s="280"/>
      <c r="EA22" s="294"/>
      <c r="EB22" s="295"/>
      <c r="EC22" s="295"/>
      <c r="ED22" s="296"/>
      <c r="EE22" s="297"/>
      <c r="EF22" s="278"/>
      <c r="EG22" s="277"/>
      <c r="EH22" s="277"/>
      <c r="EI22" s="292"/>
      <c r="EJ22" s="293"/>
      <c r="EK22" s="280"/>
      <c r="EL22" s="294"/>
      <c r="EM22" s="295"/>
      <c r="EN22" s="295"/>
      <c r="EO22" s="296"/>
      <c r="EP22" s="297"/>
      <c r="EQ22" s="278"/>
      <c r="ER22" s="277"/>
      <c r="ES22" s="277"/>
      <c r="ET22" s="292"/>
      <c r="EU22" s="293"/>
      <c r="EV22" s="280"/>
      <c r="EW22" s="294"/>
      <c r="EX22" s="295"/>
      <c r="EY22" s="295"/>
      <c r="EZ22" s="296"/>
      <c r="FA22" s="298"/>
      <c r="FB22" s="278"/>
      <c r="FC22" s="277"/>
      <c r="FD22" s="277"/>
      <c r="FE22" s="278"/>
      <c r="FF22" s="279"/>
      <c r="FG22" s="299"/>
      <c r="FH22" s="272"/>
      <c r="FI22" s="273"/>
      <c r="FJ22" s="273"/>
      <c r="FK22" s="281"/>
      <c r="FL22" s="282"/>
      <c r="FM22" s="278"/>
      <c r="FN22" s="277"/>
      <c r="FO22" s="277"/>
      <c r="FP22" s="278"/>
      <c r="FQ22" s="279"/>
      <c r="FR22" s="299"/>
      <c r="FS22" s="272"/>
      <c r="FT22" s="273"/>
      <c r="FU22" s="273"/>
      <c r="FV22" s="281"/>
      <c r="FW22" s="282"/>
      <c r="FX22" s="278"/>
      <c r="FY22" s="277"/>
      <c r="FZ22" s="277"/>
      <c r="GA22" s="278"/>
      <c r="GB22" s="279"/>
      <c r="GC22" s="299"/>
      <c r="GD22" s="272"/>
      <c r="GE22" s="273"/>
      <c r="GF22" s="273"/>
      <c r="GG22" s="281"/>
      <c r="GH22" s="282"/>
      <c r="GI22" s="276"/>
      <c r="GJ22" s="277"/>
      <c r="GK22" s="271"/>
      <c r="GL22" s="278"/>
      <c r="GM22" s="279"/>
      <c r="GN22" s="300"/>
      <c r="GO22" s="272"/>
      <c r="GP22" s="273"/>
      <c r="GQ22" s="273"/>
      <c r="GR22" s="281"/>
      <c r="GS22" s="282"/>
      <c r="GT22" s="278"/>
      <c r="GU22" s="277"/>
      <c r="GV22" s="277"/>
      <c r="GW22" s="278"/>
      <c r="GX22" s="279"/>
      <c r="GY22" s="299"/>
      <c r="GZ22" s="272"/>
      <c r="HA22" s="273"/>
      <c r="HB22" s="273"/>
      <c r="HC22" s="281"/>
      <c r="HD22" s="282"/>
      <c r="HE22" s="268"/>
      <c r="HF22" s="268"/>
      <c r="HG22" s="268"/>
      <c r="HH22" s="268"/>
      <c r="HI22" s="268"/>
      <c r="HJ22" s="268"/>
      <c r="HK22" s="268"/>
      <c r="HL22" s="268"/>
      <c r="HM22" s="268"/>
      <c r="HN22" s="286"/>
      <c r="HO22" s="287"/>
      <c r="HP22" s="288"/>
    </row>
    <row r="23" spans="1:224" ht="21.75" customHeight="1">
      <c r="A23" s="265"/>
      <c r="B23" s="266"/>
      <c r="C23" s="267"/>
      <c r="D23" s="268"/>
      <c r="E23" s="268"/>
      <c r="F23" s="268"/>
      <c r="G23" s="269"/>
      <c r="H23" s="270"/>
      <c r="I23" s="136"/>
      <c r="J23" s="271"/>
      <c r="K23" s="272"/>
      <c r="L23" s="273"/>
      <c r="M23" s="274"/>
      <c r="N23" s="275"/>
      <c r="O23" s="272"/>
      <c r="P23" s="273"/>
      <c r="Q23" s="274"/>
      <c r="R23" s="276"/>
      <c r="S23" s="277"/>
      <c r="T23" s="277"/>
      <c r="U23" s="278"/>
      <c r="V23" s="279"/>
      <c r="W23" s="280"/>
      <c r="X23" s="272"/>
      <c r="Y23" s="273"/>
      <c r="Z23" s="273"/>
      <c r="AA23" s="281"/>
      <c r="AB23" s="282"/>
      <c r="AC23" s="283"/>
      <c r="AD23" s="284"/>
      <c r="AE23" s="284"/>
      <c r="AF23" s="278"/>
      <c r="AG23" s="279"/>
      <c r="AH23" s="280"/>
      <c r="AI23" s="272"/>
      <c r="AJ23" s="273"/>
      <c r="AK23" s="273"/>
      <c r="AL23" s="281"/>
      <c r="AM23" s="282"/>
      <c r="AN23" s="278"/>
      <c r="AO23" s="285"/>
      <c r="AP23" s="268"/>
      <c r="AQ23" s="278"/>
      <c r="AR23" s="279"/>
      <c r="AS23" s="280"/>
      <c r="AT23" s="272"/>
      <c r="AU23" s="273"/>
      <c r="AV23" s="273"/>
      <c r="AW23" s="281"/>
      <c r="AX23" s="282"/>
      <c r="AY23" s="278"/>
      <c r="AZ23" s="285"/>
      <c r="BA23" s="285"/>
      <c r="BB23" s="278"/>
      <c r="BC23" s="279"/>
      <c r="BD23" s="280"/>
      <c r="BE23" s="272"/>
      <c r="BF23" s="273"/>
      <c r="BG23" s="273"/>
      <c r="BH23" s="281"/>
      <c r="BI23" s="282"/>
      <c r="BJ23" s="283"/>
      <c r="BK23" s="284"/>
      <c r="BL23" s="284"/>
      <c r="BM23" s="278"/>
      <c r="BN23" s="279"/>
      <c r="BO23" s="280"/>
      <c r="BP23" s="272"/>
      <c r="BQ23" s="273"/>
      <c r="BR23" s="273"/>
      <c r="BS23" s="281"/>
      <c r="BT23" s="282"/>
      <c r="BU23" s="271"/>
      <c r="BV23" s="285"/>
      <c r="BW23" s="268"/>
      <c r="BX23" s="278"/>
      <c r="BY23" s="279"/>
      <c r="BZ23" s="280"/>
      <c r="CA23" s="272"/>
      <c r="CB23" s="273"/>
      <c r="CC23" s="273"/>
      <c r="CD23" s="281"/>
      <c r="CE23" s="282"/>
      <c r="CF23" s="271"/>
      <c r="CG23" s="285"/>
      <c r="CH23" s="268"/>
      <c r="CI23" s="278"/>
      <c r="CJ23" s="279"/>
      <c r="CK23" s="280"/>
      <c r="CL23" s="272"/>
      <c r="CM23" s="273"/>
      <c r="CN23" s="273"/>
      <c r="CO23" s="281"/>
      <c r="CP23" s="282"/>
      <c r="CQ23" s="268"/>
      <c r="CR23" s="268"/>
      <c r="CS23" s="268"/>
      <c r="CT23" s="278"/>
      <c r="CU23" s="279"/>
      <c r="CV23" s="280"/>
      <c r="CW23" s="272"/>
      <c r="CX23" s="273"/>
      <c r="CY23" s="273"/>
      <c r="CZ23" s="268"/>
      <c r="DA23" s="268"/>
      <c r="DB23" s="286"/>
      <c r="DC23" s="287"/>
      <c r="DD23" s="288"/>
      <c r="DE23" s="289"/>
      <c r="DF23" s="290"/>
      <c r="DG23" s="291"/>
      <c r="DH23" s="289"/>
      <c r="DI23" s="268"/>
      <c r="DJ23" s="278"/>
      <c r="DK23" s="285"/>
      <c r="DL23" s="285"/>
      <c r="DM23" s="278"/>
      <c r="DN23" s="279"/>
      <c r="DO23" s="280"/>
      <c r="DP23" s="272"/>
      <c r="DQ23" s="273"/>
      <c r="DR23" s="273"/>
      <c r="DS23" s="281"/>
      <c r="DT23" s="282"/>
      <c r="DU23" s="278"/>
      <c r="DV23" s="277"/>
      <c r="DW23" s="277"/>
      <c r="DX23" s="292"/>
      <c r="DY23" s="293"/>
      <c r="DZ23" s="280"/>
      <c r="EA23" s="294"/>
      <c r="EB23" s="295"/>
      <c r="EC23" s="295"/>
      <c r="ED23" s="296"/>
      <c r="EE23" s="297"/>
      <c r="EF23" s="278"/>
      <c r="EG23" s="277"/>
      <c r="EH23" s="277"/>
      <c r="EI23" s="292"/>
      <c r="EJ23" s="293"/>
      <c r="EK23" s="280"/>
      <c r="EL23" s="294"/>
      <c r="EM23" s="295"/>
      <c r="EN23" s="295"/>
      <c r="EO23" s="296"/>
      <c r="EP23" s="297"/>
      <c r="EQ23" s="278"/>
      <c r="ER23" s="277"/>
      <c r="ES23" s="277"/>
      <c r="ET23" s="292"/>
      <c r="EU23" s="293"/>
      <c r="EV23" s="280"/>
      <c r="EW23" s="294"/>
      <c r="EX23" s="295"/>
      <c r="EY23" s="295"/>
      <c r="EZ23" s="296"/>
      <c r="FA23" s="298"/>
      <c r="FB23" s="278"/>
      <c r="FC23" s="277"/>
      <c r="FD23" s="277"/>
      <c r="FE23" s="278"/>
      <c r="FF23" s="279"/>
      <c r="FG23" s="299"/>
      <c r="FH23" s="272"/>
      <c r="FI23" s="273"/>
      <c r="FJ23" s="273"/>
      <c r="FK23" s="281"/>
      <c r="FL23" s="282"/>
      <c r="FM23" s="278"/>
      <c r="FN23" s="277"/>
      <c r="FO23" s="277"/>
      <c r="FP23" s="278"/>
      <c r="FQ23" s="279"/>
      <c r="FR23" s="299"/>
      <c r="FS23" s="272"/>
      <c r="FT23" s="273"/>
      <c r="FU23" s="273"/>
      <c r="FV23" s="281"/>
      <c r="FW23" s="282"/>
      <c r="FX23" s="278"/>
      <c r="FY23" s="277"/>
      <c r="FZ23" s="277"/>
      <c r="GA23" s="278"/>
      <c r="GB23" s="279"/>
      <c r="GC23" s="299"/>
      <c r="GD23" s="272"/>
      <c r="GE23" s="273"/>
      <c r="GF23" s="273"/>
      <c r="GG23" s="281"/>
      <c r="GH23" s="282"/>
      <c r="GI23" s="276"/>
      <c r="GJ23" s="277"/>
      <c r="GK23" s="271"/>
      <c r="GL23" s="278"/>
      <c r="GM23" s="279"/>
      <c r="GN23" s="300"/>
      <c r="GO23" s="272"/>
      <c r="GP23" s="273"/>
      <c r="GQ23" s="273"/>
      <c r="GR23" s="281"/>
      <c r="GS23" s="282"/>
      <c r="GT23" s="278"/>
      <c r="GU23" s="277"/>
      <c r="GV23" s="277"/>
      <c r="GW23" s="278"/>
      <c r="GX23" s="279"/>
      <c r="GY23" s="299"/>
      <c r="GZ23" s="272"/>
      <c r="HA23" s="273"/>
      <c r="HB23" s="273"/>
      <c r="HC23" s="281"/>
      <c r="HD23" s="282"/>
      <c r="HE23" s="268"/>
      <c r="HF23" s="268"/>
      <c r="HG23" s="268"/>
      <c r="HH23" s="268"/>
      <c r="HI23" s="268"/>
      <c r="HJ23" s="268"/>
      <c r="HK23" s="268"/>
      <c r="HL23" s="268"/>
      <c r="HM23" s="268"/>
      <c r="HN23" s="286"/>
      <c r="HO23" s="287"/>
      <c r="HP23" s="288"/>
    </row>
    <row r="27" spans="1:221" ht="20.25" customHeight="1">
      <c r="A27" s="137">
        <v>14</v>
      </c>
      <c r="B27" s="138" t="s">
        <v>80</v>
      </c>
      <c r="C27" s="139" t="s">
        <v>155</v>
      </c>
      <c r="D27" s="102" t="s">
        <v>86</v>
      </c>
      <c r="E27" s="303" t="s">
        <v>87</v>
      </c>
      <c r="F27" s="257" t="s">
        <v>245</v>
      </c>
      <c r="G27" s="140" t="s">
        <v>101</v>
      </c>
      <c r="H27" s="144" t="s">
        <v>8</v>
      </c>
      <c r="I27" s="141" t="s">
        <v>108</v>
      </c>
      <c r="J27" s="259"/>
      <c r="K27" s="106" t="str">
        <f>IF(J27&gt;=8.5,"A",IF(J27&gt;=8,"B+",IF(J27&gt;=7,"B",IF(J27&gt;=6.5,"C+",IF(J27&gt;=5.5,"C",IF(J27&gt;=5,"D+",IF(J27&gt;=4,"D","F")))))))</f>
        <v>F</v>
      </c>
      <c r="L27" s="107">
        <f>IF(K27="A",4,IF(K27="B+",3.5,IF(K27="B",3,IF(K27="C+",2.5,IF(K27="C",2,IF(K27="D+",1.5,IF(K27="D",1,0)))))))</f>
        <v>0</v>
      </c>
      <c r="M27" s="231" t="str">
        <f>TEXT(L27,"0.0")</f>
        <v>0.0</v>
      </c>
      <c r="N27" s="157"/>
      <c r="O27" s="106" t="str">
        <f>IF(N27&gt;=8.5,"A",IF(N27&gt;=8,"B+",IF(N27&gt;=7,"B",IF(N27&gt;=6.5,"C+",IF(N27&gt;=5.5,"C",IF(N27&gt;=5,"D+",IF(N27&gt;=4,"D","F")))))))</f>
        <v>F</v>
      </c>
      <c r="P27" s="107">
        <f>IF(O27="A",4,IF(O27="B+",3.5,IF(O27="B",3,IF(O27="C+",2.5,IF(O27="C",2,IF(O27="D+",1.5,IF(O27="D",1,0)))))))</f>
        <v>0</v>
      </c>
      <c r="Q27" s="231" t="str">
        <f>TEXT(P27,"0.0")</f>
        <v>0.0</v>
      </c>
      <c r="R27" s="156"/>
      <c r="S27" s="146"/>
      <c r="T27" s="146"/>
      <c r="U27" s="104">
        <f>ROUND((R27*0.4+S27*0.6),1)</f>
        <v>0</v>
      </c>
      <c r="V27" s="105">
        <f>ROUND(MAX((R27*0.4+S27*0.6),(R27*0.4+T27*0.6)),1)</f>
        <v>0</v>
      </c>
      <c r="W27" s="172" t="str">
        <f>TEXT(V27,"0.0")</f>
        <v>0.0</v>
      </c>
      <c r="X27" s="106" t="str">
        <f>IF(V27&gt;=8.5,"A",IF(V27&gt;=8,"B+",IF(V27&gt;=7,"B",IF(V27&gt;=6.5,"C+",IF(V27&gt;=5.5,"C",IF(V27&gt;=5,"D+",IF(V27&gt;=4,"D","F")))))))</f>
        <v>F</v>
      </c>
      <c r="Y27" s="107">
        <f>IF(X27="A",4,IF(X27="B+",3.5,IF(X27="B",3,IF(X27="C+",2.5,IF(X27="C",2,IF(X27="D+",1.5,IF(X27="D",1,0)))))))</f>
        <v>0</v>
      </c>
      <c r="Z27" s="107" t="str">
        <f>TEXT(Y27,"0.0")</f>
        <v>0.0</v>
      </c>
      <c r="AA27" s="17"/>
      <c r="AB27" s="22"/>
      <c r="AC27" s="155"/>
      <c r="AD27" s="118"/>
      <c r="AE27" s="118"/>
      <c r="AF27" s="104">
        <f>ROUND((AC27*0.4+AD27*0.6),1)</f>
        <v>0</v>
      </c>
      <c r="AG27" s="105">
        <f>ROUND(MAX((AC27*0.4+AD27*0.6),(AC27*0.4+AE27*0.6)),1)</f>
        <v>0</v>
      </c>
      <c r="AH27" s="172" t="str">
        <f>TEXT(AG27,"0.0")</f>
        <v>0.0</v>
      </c>
      <c r="AI27" s="106" t="str">
        <f>IF(AG27&gt;=8.5,"A",IF(AG27&gt;=8,"B+",IF(AG27&gt;=7,"B",IF(AG27&gt;=6.5,"C+",IF(AG27&gt;=5.5,"C",IF(AG27&gt;=5,"D+",IF(AG27&gt;=4,"D","F")))))))</f>
        <v>F</v>
      </c>
      <c r="AJ27" s="107">
        <f>IF(AI27="A",4,IF(AI27="B+",3.5,IF(AI27="B",3,IF(AI27="C+",2.5,IF(AI27="C",2,IF(AI27="D+",1.5,IF(AI27="D",1,0)))))))</f>
        <v>0</v>
      </c>
      <c r="AK27" s="107" t="str">
        <f>TEXT(AJ27,"0.0")</f>
        <v>0.0</v>
      </c>
      <c r="AL27" s="17"/>
      <c r="AM27" s="102"/>
      <c r="AN27" s="157">
        <v>0</v>
      </c>
      <c r="AO27" s="17"/>
      <c r="AP27" s="17"/>
      <c r="AQ27" s="104">
        <f>ROUND((AN27*0.4+AO27*0.6),1)</f>
        <v>0</v>
      </c>
      <c r="AR27" s="105">
        <f>ROUND(MAX((AN27*0.4+AO27*0.6),(AN27*0.4+AP27*0.6)),1)</f>
        <v>0</v>
      </c>
      <c r="AS27" s="172" t="str">
        <f>TEXT(AR27,"0.0")</f>
        <v>0.0</v>
      </c>
      <c r="AT27" s="106" t="str">
        <f>IF(AR27&gt;=8.5,"A",IF(AR27&gt;=8,"B+",IF(AR27&gt;=7,"B",IF(AR27&gt;=6.5,"C+",IF(AR27&gt;=5.5,"C",IF(AR27&gt;=5,"D+",IF(AR27&gt;=4,"D","F")))))))</f>
        <v>F</v>
      </c>
      <c r="AU27" s="107">
        <f>IF(AT27="A",4,IF(AT27="B+",3.5,IF(AT27="B",3,IF(AT27="C+",2.5,IF(AT27="C",2,IF(AT27="D+",1.5,IF(AT27="D",1,0)))))))</f>
        <v>0</v>
      </c>
      <c r="AV27" s="107" t="str">
        <f>TEXT(AU27,"0.0")</f>
        <v>0.0</v>
      </c>
      <c r="AW27" s="64">
        <v>2</v>
      </c>
      <c r="AX27" s="65"/>
      <c r="AY27" s="167">
        <v>0</v>
      </c>
      <c r="AZ27" s="16"/>
      <c r="BA27" s="16"/>
      <c r="BB27" s="104">
        <f>ROUND((AY27*0.4+AZ27*0.6),1)</f>
        <v>0</v>
      </c>
      <c r="BC27" s="105">
        <f>ROUND(MAX((AY27*0.4+AZ27*0.6),(AY27*0.4+BA27*0.6)),1)</f>
        <v>0</v>
      </c>
      <c r="BD27" s="172" t="str">
        <f>TEXT(BC27,"0.0")</f>
        <v>0.0</v>
      </c>
      <c r="BE27" s="106" t="str">
        <f>IF(BC27&gt;=8.5,"A",IF(BC27&gt;=8,"B+",IF(BC27&gt;=7,"B",IF(BC27&gt;=6.5,"C+",IF(BC27&gt;=5.5,"C",IF(BC27&gt;=5,"D+",IF(BC27&gt;=4,"D","F")))))))</f>
        <v>F</v>
      </c>
      <c r="BF27" s="107">
        <f>IF(BE27="A",4,IF(BE27="B+",3.5,IF(BE27="B",3,IF(BE27="C+",2.5,IF(BE27="C",2,IF(BE27="D+",1.5,IF(BE27="D",1,0)))))))</f>
        <v>0</v>
      </c>
      <c r="BG27" s="107" t="str">
        <f>TEXT(BF27,"0.0")</f>
        <v>0.0</v>
      </c>
      <c r="BH27" s="64">
        <v>2</v>
      </c>
      <c r="BI27" s="40"/>
      <c r="BJ27" s="112">
        <v>7.2</v>
      </c>
      <c r="BK27" s="118">
        <v>7</v>
      </c>
      <c r="BL27" s="118"/>
      <c r="BM27" s="104">
        <f>ROUND((BJ27*0.4+BK27*0.6),1)</f>
        <v>7.1</v>
      </c>
      <c r="BN27" s="105">
        <f>ROUND(MAX((BJ27*0.4+BK27*0.6),(BJ27*0.4+BL27*0.6)),1)</f>
        <v>7.1</v>
      </c>
      <c r="BO27" s="172" t="str">
        <f>TEXT(BN27,"0.0")</f>
        <v>7.1</v>
      </c>
      <c r="BP27" s="106" t="str">
        <f>IF(BN27&gt;=8.5,"A",IF(BN27&gt;=8,"B+",IF(BN27&gt;=7,"B",IF(BN27&gt;=6.5,"C+",IF(BN27&gt;=5.5,"C",IF(BN27&gt;=5,"D+",IF(BN27&gt;=4,"D","F")))))))</f>
        <v>B</v>
      </c>
      <c r="BQ27" s="107">
        <f>IF(BP27="A",4,IF(BP27="B+",3.5,IF(BP27="B",3,IF(BP27="C+",2.5,IF(BP27="C",2,IF(BP27="D+",1.5,IF(BP27="D",1,0)))))))</f>
        <v>3</v>
      </c>
      <c r="BR27" s="107" t="str">
        <f>TEXT(BQ27,"0.0")</f>
        <v>3.0</v>
      </c>
      <c r="BS27" s="64">
        <v>2</v>
      </c>
      <c r="BT27" s="65">
        <v>2</v>
      </c>
      <c r="BU27" s="169">
        <v>0</v>
      </c>
      <c r="BV27" s="16"/>
      <c r="BW27" s="17"/>
      <c r="BX27" s="12">
        <f>ROUND((BU27*0.4+BV27*0.6),1)</f>
        <v>0</v>
      </c>
      <c r="BY27" s="13">
        <f>ROUND(MAX((BU27*0.4+BV27*0.6),(BU27*0.4+BW27*0.6)),1)</f>
        <v>0</v>
      </c>
      <c r="BZ27" s="172" t="str">
        <f>TEXT(BY27,"0.0")</f>
        <v>0.0</v>
      </c>
      <c r="CA27" s="37" t="str">
        <f>IF(BY27&gt;=8.5,"A",IF(BY27&gt;=8,"B+",IF(BY27&gt;=7,"B",IF(BY27&gt;=6.5,"C+",IF(BY27&gt;=5.5,"C",IF(BY27&gt;=5,"D+",IF(BY27&gt;=4,"D","F")))))))</f>
        <v>F</v>
      </c>
      <c r="CB27" s="107">
        <f>IF(CA27="A",4,IF(CA27="B+",3.5,IF(CA27="B",3,IF(CA27="C+",2.5,IF(CA27="C",2,IF(CA27="D+",1.5,IF(CA27="D",1,0)))))))</f>
        <v>0</v>
      </c>
      <c r="CC27" s="107" t="str">
        <f>TEXT(CB27,"0.0")</f>
        <v>0.0</v>
      </c>
      <c r="CD27" s="64">
        <v>2</v>
      </c>
      <c r="CE27" s="40"/>
      <c r="CF27" s="108"/>
      <c r="CG27" s="17"/>
      <c r="CH27" s="17"/>
      <c r="CI27" s="12">
        <f>ROUND((CF27*0.4+CG27*0.6),1)</f>
        <v>0</v>
      </c>
      <c r="CJ27" s="13">
        <f>ROUND(MAX((CF27*0.4+CG27*0.6),(CF27*0.4+CH27*0.6)),1)</f>
        <v>0</v>
      </c>
      <c r="CK27" s="172" t="str">
        <f>TEXT(CJ27,"0.0")</f>
        <v>0.0</v>
      </c>
      <c r="CL27" s="37" t="str">
        <f>IF(CJ27&gt;=8.5,"A",IF(CJ27&gt;=8,"B+",IF(CJ27&gt;=7,"B",IF(CJ27&gt;=6.5,"C+",IF(CJ27&gt;=5.5,"C",IF(CJ27&gt;=5,"D+",IF(CJ27&gt;=4,"D","F")))))))</f>
        <v>F</v>
      </c>
      <c r="CM27" s="38">
        <f>IF(CL27="A",4,IF(CL27="B+",3.5,IF(CL27="B",3,IF(CL27="C+",2.5,IF(CL27="C",2,IF(CL27="D+",1.5,IF(CL27="D",1,0)))))))</f>
        <v>0</v>
      </c>
      <c r="CN27" s="38" t="str">
        <f>TEXT(CM27,"0.0")</f>
        <v>0.0</v>
      </c>
      <c r="CO27" s="67">
        <v>2</v>
      </c>
      <c r="CP27" s="40"/>
      <c r="CQ27" s="108"/>
      <c r="CR27" s="17"/>
      <c r="CS27" s="17"/>
      <c r="CT27" s="104">
        <f>ROUND((CQ27*0.4+CR27*0.6),1)</f>
        <v>0</v>
      </c>
      <c r="CU27" s="105">
        <f>ROUND(MAX((CQ27*0.4+CR27*0.6),(CQ27*0.4+CS27*0.6)),1)</f>
        <v>0</v>
      </c>
      <c r="CV27" s="172" t="str">
        <f>TEXT(CU27,"0.0")</f>
        <v>0.0</v>
      </c>
      <c r="CW27" s="106" t="str">
        <f>IF(CU27&gt;=8.5,"A",IF(CU27&gt;=8,"B+",IF(CU27&gt;=7,"B",IF(CU27&gt;=6.5,"C+",IF(CU27&gt;=5.5,"C",IF(CU27&gt;=5,"D+",IF(CU27&gt;=4,"D","F")))))))</f>
        <v>F</v>
      </c>
      <c r="CX27" s="107">
        <f>IF(CW27="A",4,IF(CW27="B+",3.5,IF(CW27="B",3,IF(CW27="C+",2.5,IF(CW27="C",2,IF(CW27="D+",1.5,IF(CW27="D",1,0)))))))</f>
        <v>0</v>
      </c>
      <c r="CY27" s="107" t="str">
        <f>TEXT(CX27,"0.0")</f>
        <v>0.0</v>
      </c>
      <c r="CZ27" s="17"/>
      <c r="DA27" s="22"/>
      <c r="DB27" s="76">
        <f>AA27+AL27+AW27+BH27+BS27+CD27+CO27+CZ27</f>
        <v>10</v>
      </c>
      <c r="DC27" s="77">
        <f>(Y27*AA27+AJ27*AL27+AU27*AW27+BF27*BH27+BQ27*BS27+CB27*CD27+CM27*CO27+CX27*CZ27)/DB27</f>
        <v>0.6</v>
      </c>
      <c r="DD27" s="78" t="str">
        <f>TEXT(DC27,"0.00")</f>
        <v>0.60</v>
      </c>
      <c r="DE27" s="2" t="str">
        <f>IF(AND(DC27&lt;0.8),"Cảnh báo KQHT","Lên lớp")</f>
        <v>Cảnh báo KQHT</v>
      </c>
      <c r="DF27" s="79">
        <f>AB27+AM27+AX27+BI27+BT27+CE27+CP27+DA27</f>
        <v>2</v>
      </c>
      <c r="DG27" s="80">
        <f>(Y27*AB27+AJ27*AM27+AU27*AX27+BF27*BI27+BQ27*BT27+CB27*CE27+CM27*CP27+CX27*DA27)/DF27</f>
        <v>3</v>
      </c>
      <c r="DH27" s="2" t="str">
        <f>IF(AND(DG27&lt;1.2),"Cảnh báo KQHT","Lên lớp")</f>
        <v>Lên lớp</v>
      </c>
      <c r="DI27" s="102"/>
      <c r="DJ27" s="157">
        <v>0</v>
      </c>
      <c r="DK27" s="17"/>
      <c r="DL27" s="17"/>
      <c r="DM27" s="104">
        <f>ROUND((DJ27*0.4+DK27*0.6),1)</f>
        <v>0</v>
      </c>
      <c r="DN27" s="105">
        <f>ROUND(MAX((DJ27*0.4+DK27*0.6),(DJ27*0.4+DL27*0.6)),1)</f>
        <v>0</v>
      </c>
      <c r="DO27" s="241" t="str">
        <f>TEXT(DN27,"0.0")</f>
        <v>0.0</v>
      </c>
      <c r="DP27" s="106" t="str">
        <f>IF(DN27&gt;=8.5,"A",IF(DN27&gt;=8,"B+",IF(DN27&gt;=7,"B",IF(DN27&gt;=6.5,"C+",IF(DN27&gt;=5.5,"C",IF(DN27&gt;=5,"D+",IF(DN27&gt;=4,"D","F")))))))</f>
        <v>F</v>
      </c>
      <c r="DQ27" s="107">
        <f>IF(DP27="A",4,IF(DP27="B+",3.5,IF(DP27="B",3,IF(DP27="C+",2.5,IF(DP27="C",2,IF(DP27="D+",1.5,IF(DP27="D",1,0)))))))</f>
        <v>0</v>
      </c>
      <c r="DR27" s="107" t="str">
        <f>TEXT(DQ27,"0.0")</f>
        <v>0.0</v>
      </c>
      <c r="DS27" s="64">
        <v>2</v>
      </c>
      <c r="DT27" s="65">
        <v>2</v>
      </c>
      <c r="DU27" s="157">
        <v>0</v>
      </c>
      <c r="DV27" s="104"/>
      <c r="DW27" s="104"/>
      <c r="DX27" s="17"/>
      <c r="DY27" s="17"/>
      <c r="DZ27" s="17"/>
      <c r="EA27" s="17"/>
      <c r="EB27" s="17"/>
      <c r="EC27" s="17"/>
      <c r="ED27" s="189">
        <v>2</v>
      </c>
      <c r="EE27" s="22"/>
      <c r="EF27" s="157">
        <v>0</v>
      </c>
      <c r="EG27" s="146"/>
      <c r="EH27" s="146"/>
      <c r="EI27" s="239">
        <f>ROUND((EF27*0.4+EG27*0.6),1)</f>
        <v>0</v>
      </c>
      <c r="EJ27" s="240">
        <f>ROUND(MAX((EF27*0.4+EG27*0.6),(EF27*0.4+EH27*0.6)),1)</f>
        <v>0</v>
      </c>
      <c r="EK27" s="241" t="str">
        <f>TEXT(EJ27,"0.0")</f>
        <v>0.0</v>
      </c>
      <c r="EL27" s="242" t="str">
        <f>IF(EJ27&gt;=8.5,"A",IF(EJ27&gt;=8,"B+",IF(EJ27&gt;=7,"B",IF(EJ27&gt;=6.5,"C+",IF(EJ27&gt;=5.5,"C",IF(EJ27&gt;=5,"D+",IF(EJ27&gt;=4,"D","F")))))))</f>
        <v>F</v>
      </c>
      <c r="EM27" s="243">
        <f>IF(EL27="A",4,IF(EL27="B+",3.5,IF(EL27="B",3,IF(EL27="C+",2.5,IF(EL27="C",2,IF(EL27="D+",1.5,IF(EL27="D",1,0)))))))</f>
        <v>0</v>
      </c>
      <c r="EN27" s="243" t="str">
        <f>TEXT(EM27,"0.0")</f>
        <v>0.0</v>
      </c>
      <c r="EO27" s="244">
        <v>2</v>
      </c>
      <c r="EP27" s="245"/>
      <c r="EQ27" s="250"/>
      <c r="ER27" s="146"/>
      <c r="ES27" s="146"/>
      <c r="ET27" s="239">
        <f>ROUND((EQ27*0.4+ER27*0.6),1)</f>
        <v>0</v>
      </c>
      <c r="EU27" s="240">
        <f>ROUND(MAX((EQ27*0.4+ER27*0.6),(EQ27*0.4+ES27*0.6)),1)</f>
        <v>0</v>
      </c>
      <c r="EV27" s="241" t="str">
        <f>TEXT(EU27,"0.0")</f>
        <v>0.0</v>
      </c>
      <c r="EW27" s="242" t="str">
        <f>IF(EU27&gt;=8.5,"A",IF(EU27&gt;=8,"B+",IF(EU27&gt;=7,"B",IF(EU27&gt;=6.5,"C+",IF(EU27&gt;=5.5,"C",IF(EU27&gt;=5,"D+",IF(EU27&gt;=4,"D","F")))))))</f>
        <v>F</v>
      </c>
      <c r="EX27" s="243">
        <f>IF(EW27="A",4,IF(EW27="B+",3.5,IF(EW27="B",3,IF(EW27="C+",2.5,IF(EW27="C",2,IF(EW27="D+",1.5,IF(EW27="D",1,0)))))))</f>
        <v>0</v>
      </c>
      <c r="EY27" s="243" t="str">
        <f>TEXT(EX27,"0.0")</f>
        <v>0.0</v>
      </c>
      <c r="EZ27" s="244">
        <v>4</v>
      </c>
      <c r="FA27" s="253"/>
      <c r="FB27" s="157"/>
      <c r="FC27" s="146"/>
      <c r="FD27" s="146"/>
      <c r="FE27" s="104">
        <f>ROUND((FB27*0.4+FC27*0.6),1)</f>
        <v>0</v>
      </c>
      <c r="FF27" s="105">
        <f>ROUND(MAX((FB27*0.4+FC27*0.6),(FB27*0.4+FD27*0.6)),1)</f>
        <v>0</v>
      </c>
      <c r="FG27" s="256" t="str">
        <f>TEXT(FF27,"0.0")</f>
        <v>0.0</v>
      </c>
      <c r="FH27" s="106" t="str">
        <f>IF(FF27&gt;=8.5,"A",IF(FF27&gt;=8,"B+",IF(FF27&gt;=7,"B",IF(FF27&gt;=6.5,"C+",IF(FF27&gt;=5.5,"C",IF(FF27&gt;=5,"D+",IF(FF27&gt;=4,"D","F")))))))</f>
        <v>F</v>
      </c>
      <c r="FI27" s="107">
        <f>IF(FH27="A",4,IF(FH27="B+",3.5,IF(FH27="B",3,IF(FH27="C+",2.5,IF(FH27="C",2,IF(FH27="D+",1.5,IF(FH27="D",1,0)))))))</f>
        <v>0</v>
      </c>
      <c r="FJ27" s="107" t="str">
        <f>TEXT(FI27,"0.0")</f>
        <v>0.0</v>
      </c>
      <c r="FK27" s="64">
        <v>2</v>
      </c>
      <c r="FL27" s="65"/>
      <c r="FM27" s="157">
        <v>0</v>
      </c>
      <c r="FN27" s="146"/>
      <c r="FO27" s="146"/>
      <c r="FP27" s="104">
        <f>ROUND((FM27*0.4+FN27*0.6),1)</f>
        <v>0</v>
      </c>
      <c r="FQ27" s="105">
        <f>ROUND(MAX((FM27*0.4+FN27*0.6),(FM27*0.4+FO27*0.6)),1)</f>
        <v>0</v>
      </c>
      <c r="FR27" s="256" t="str">
        <f>TEXT(FQ27,"0.0")</f>
        <v>0.0</v>
      </c>
      <c r="FS27" s="106" t="str">
        <f>IF(FQ27&gt;=8.5,"A",IF(FQ27&gt;=8,"B+",IF(FQ27&gt;=7,"B",IF(FQ27&gt;=6.5,"C+",IF(FQ27&gt;=5.5,"C",IF(FQ27&gt;=5,"D+",IF(FQ27&gt;=4,"D","F")))))))</f>
        <v>F</v>
      </c>
      <c r="FT27" s="107">
        <f>IF(FS27="A",4,IF(FS27="B+",3.5,IF(FS27="B",3,IF(FS27="C+",2.5,IF(FS27="C",2,IF(FS27="D+",1.5,IF(FS27="D",1,0)))))))</f>
        <v>0</v>
      </c>
      <c r="FU27" s="107" t="str">
        <f>TEXT(FT27,"0.0")</f>
        <v>0.0</v>
      </c>
      <c r="FV27" s="64">
        <v>2</v>
      </c>
      <c r="FW27" s="65"/>
      <c r="FX27" s="108"/>
      <c r="FY27" s="17"/>
      <c r="FZ27" s="17"/>
      <c r="GA27" s="17"/>
      <c r="GB27" s="17"/>
      <c r="GC27" s="17"/>
      <c r="GD27" s="17"/>
      <c r="GE27" s="17"/>
      <c r="GF27" s="17"/>
      <c r="GG27" s="17"/>
      <c r="GH27" s="22"/>
      <c r="GI27" s="108"/>
      <c r="GJ27" s="16"/>
      <c r="GK27" s="17"/>
      <c r="GL27" s="17"/>
      <c r="GM27" s="17"/>
      <c r="GN27" s="17"/>
      <c r="GO27" s="17"/>
      <c r="GP27" s="17"/>
      <c r="GQ27" s="17"/>
      <c r="GR27" s="17"/>
      <c r="GS27" s="22"/>
      <c r="GT27" s="108"/>
      <c r="GU27" s="17"/>
      <c r="GV27" s="17"/>
      <c r="GW27" s="17"/>
      <c r="GX27" s="17"/>
      <c r="GY27" s="17"/>
      <c r="GZ27" s="17"/>
      <c r="HA27" s="17"/>
      <c r="HB27" s="17"/>
      <c r="HC27" s="17"/>
      <c r="HD27" s="22"/>
      <c r="HE27" s="108"/>
      <c r="HF27" s="17"/>
      <c r="HG27" s="17"/>
      <c r="HH27" s="17"/>
      <c r="HI27" s="17"/>
      <c r="HJ27" s="17"/>
      <c r="HK27" s="17"/>
      <c r="HL27" s="17"/>
      <c r="HM27" s="22"/>
    </row>
    <row r="28" spans="1:113" ht="20.25" customHeight="1">
      <c r="A28" s="5">
        <v>1</v>
      </c>
      <c r="B28" s="98" t="s">
        <v>80</v>
      </c>
      <c r="C28" s="92" t="s">
        <v>60</v>
      </c>
      <c r="D28" s="93" t="s">
        <v>61</v>
      </c>
      <c r="E28" s="304" t="s">
        <v>62</v>
      </c>
      <c r="F28" s="90" t="s">
        <v>82</v>
      </c>
      <c r="G28" s="89"/>
      <c r="H28" s="89"/>
      <c r="I28" s="89"/>
      <c r="J28" s="91"/>
      <c r="K28" s="37" t="str">
        <f>IF(J28&gt;=8.5,"A",IF(J28&gt;=8,"B+",IF(J28&gt;=7,"B",IF(J28&gt;=6.5,"C+",IF(J28&gt;=5.5,"C",IF(J28&gt;=5,"D+",IF(J28&gt;=4,"D","F")))))))</f>
        <v>F</v>
      </c>
      <c r="L28" s="38">
        <f>IF(K28="A",4,IF(K28="B+",3.5,IF(K28="B",3,IF(K28="C+",2.5,IF(K28="C",2,IF(K28="D+",1.5,IF(K28="D",1,0)))))))</f>
        <v>0</v>
      </c>
      <c r="M28" s="51" t="str">
        <f>TEXT(L28,"0.0")</f>
        <v>0.0</v>
      </c>
      <c r="N28" s="58"/>
      <c r="O28" s="37" t="str">
        <f>IF(N28&gt;=8.5,"A",IF(N28&gt;=8,"B+",IF(N28&gt;=7,"B",IF(N28&gt;=6.5,"C+",IF(N28&gt;=5.5,"C",IF(N28&gt;=5,"D+",IF(N28&gt;=4,"D","F")))))))</f>
        <v>F</v>
      </c>
      <c r="P28" s="38">
        <f>IF(O28="A",4,IF(O28="B+",3.5,IF(O28="B",3,IF(O28="C+",2.5,IF(O28="C",2,IF(O28="D+",1.5,IF(O28="D",1,0)))))))</f>
        <v>0</v>
      </c>
      <c r="Q28" s="51" t="str">
        <f>TEXT(P28,"0.0")</f>
        <v>0.0</v>
      </c>
      <c r="R28" s="66"/>
      <c r="S28" s="60"/>
      <c r="T28" s="60"/>
      <c r="U28" s="12">
        <f>ROUND((R28*0.4+S28*0.6),1)</f>
        <v>0</v>
      </c>
      <c r="V28" s="13">
        <f>ROUND(MAX((R28*0.4+S28*0.6),(R28*0.4+T28*0.6)),1)</f>
        <v>0</v>
      </c>
      <c r="W28" s="13"/>
      <c r="X28" s="37" t="str">
        <f>IF(V28&gt;=8.5,"A",IF(V28&gt;=8,"B+",IF(V28&gt;=7,"B",IF(V28&gt;=6.5,"C+",IF(V28&gt;=5.5,"C",IF(V28&gt;=5,"D+",IF(V28&gt;=4,"D","F")))))))</f>
        <v>F</v>
      </c>
      <c r="Y28" s="38">
        <f>IF(X28="A",4,IF(X28="B+",3.5,IF(X28="B",3,IF(X28="C+",2.5,IF(X28="C",2,IF(X28="D+",1.5,IF(X28="D",1,0)))))))</f>
        <v>0</v>
      </c>
      <c r="Z28" s="38" t="str">
        <f>TEXT(Y28,"0.0")</f>
        <v>0.0</v>
      </c>
      <c r="AA28" s="39">
        <v>2</v>
      </c>
      <c r="AB28" s="40"/>
      <c r="AC28" s="145">
        <v>0</v>
      </c>
      <c r="AD28" s="60"/>
      <c r="AE28" s="60"/>
      <c r="AF28" s="12">
        <f>ROUND((AC28*0.4+AD28*0.6),1)</f>
        <v>0</v>
      </c>
      <c r="AG28" s="13">
        <f>ROUND(MAX((AC28*0.4+AD28*0.6),(AC28*0.4+AE28*0.6)),1)</f>
        <v>0</v>
      </c>
      <c r="AH28" s="13"/>
      <c r="AI28" s="37" t="str">
        <f>IF(AG28&gt;=8.5,"A",IF(AG28&gt;=8,"B+",IF(AG28&gt;=7,"B",IF(AG28&gt;=6.5,"C+",IF(AG28&gt;=5.5,"C",IF(AG28&gt;=5,"D+",IF(AG28&gt;=4,"D","F")))))))</f>
        <v>F</v>
      </c>
      <c r="AJ28" s="38">
        <f>IF(AI28="A",4,IF(AI28="B+",3.5,IF(AI28="B",3,IF(AI28="C+",2.5,IF(AI28="C",2,IF(AI28="D+",1.5,IF(AI28="D",1,0)))))))</f>
        <v>0</v>
      </c>
      <c r="AK28" s="38" t="str">
        <f>TEXT(AJ28,"0.0")</f>
        <v>0.0</v>
      </c>
      <c r="AL28" s="39">
        <v>2</v>
      </c>
      <c r="AM28" s="40"/>
      <c r="AN28" s="58"/>
      <c r="AO28" s="60"/>
      <c r="AP28" s="60"/>
      <c r="AQ28" s="12">
        <f>ROUND((AN28*0.4+AO28*0.6),1)</f>
        <v>0</v>
      </c>
      <c r="AR28" s="13">
        <f>ROUND(MAX((AN28*0.4+AO28*0.6),(AN28*0.4+AP28*0.6)),1)</f>
        <v>0</v>
      </c>
      <c r="AS28" s="13"/>
      <c r="AT28" s="37" t="str">
        <f>IF(AR28&gt;=8.5,"A",IF(AR28&gt;=8,"B+",IF(AR28&gt;=7,"B",IF(AR28&gt;=6.5,"C+",IF(AR28&gt;=5.5,"C",IF(AR28&gt;=5,"D+",IF(AR28&gt;=4,"D","F")))))))</f>
        <v>F</v>
      </c>
      <c r="AU28" s="38">
        <f>IF(AT28="A",4,IF(AT28="B+",3.5,IF(AT28="B",3,IF(AT28="C+",2.5,IF(AT28="C",2,IF(AT28="D+",1.5,IF(AT28="D",1,0)))))))</f>
        <v>0</v>
      </c>
      <c r="AV28" s="38" t="str">
        <f>TEXT(AU28,"0.0")</f>
        <v>0.0</v>
      </c>
      <c r="AW28" s="39">
        <v>3</v>
      </c>
      <c r="AX28" s="40"/>
      <c r="AY28" s="58"/>
      <c r="AZ28" s="60"/>
      <c r="BA28" s="60"/>
      <c r="BB28" s="12">
        <f>ROUND((AY28*0.4+AZ28*0.6),1)</f>
        <v>0</v>
      </c>
      <c r="BC28" s="13">
        <f>ROUND(MAX((AY28*0.4+AZ28*0.6),(AY28*0.4+BA28*0.6)),1)</f>
        <v>0</v>
      </c>
      <c r="BD28" s="13"/>
      <c r="BE28" s="37" t="str">
        <f>IF(BC28&gt;=8.5,"A",IF(BC28&gt;=8,"B+",IF(BC28&gt;=7,"B",IF(BC28&gt;=6.5,"C+",IF(BC28&gt;=5.5,"C",IF(BC28&gt;=5,"D+",IF(BC28&gt;=4,"D","F")))))))</f>
        <v>F</v>
      </c>
      <c r="BF28" s="38">
        <f>IF(BE28="A",4,IF(BE28="B+",3.5,IF(BE28="B",3,IF(BE28="C+",2.5,IF(BE28="C",2,IF(BE28="D+",1.5,IF(BE28="D",1,0)))))))</f>
        <v>0</v>
      </c>
      <c r="BG28" s="38" t="str">
        <f>TEXT(BF28,"0.0")</f>
        <v>0.0</v>
      </c>
      <c r="BH28" s="39">
        <v>2</v>
      </c>
      <c r="BI28" s="40">
        <v>2</v>
      </c>
      <c r="BJ28" s="58"/>
      <c r="BK28" s="15"/>
      <c r="BL28" s="15"/>
      <c r="BM28" s="12">
        <f>ROUND((BJ28*0.4+BK28*0.6),1)</f>
        <v>0</v>
      </c>
      <c r="BN28" s="13">
        <f>ROUND(MAX((BJ28*0.4+BK28*0.6),(BJ28*0.4+BL28*0.6)),1)</f>
        <v>0</v>
      </c>
      <c r="BO28" s="13"/>
      <c r="BP28" s="37" t="str">
        <f>IF(BN28&gt;=8.5,"A",IF(BN28&gt;=8,"B+",IF(BN28&gt;=7,"B",IF(BN28&gt;=6.5,"C+",IF(BN28&gt;=5.5,"C",IF(BN28&gt;=5,"D+",IF(BN28&gt;=4,"D","F")))))))</f>
        <v>F</v>
      </c>
      <c r="BQ28" s="38">
        <f>IF(BP28="A",4,IF(BP28="B+",3.5,IF(BP28="B",3,IF(BP28="C+",2.5,IF(BP28="C",2,IF(BP28="D+",1.5,IF(BP28="D",1,0)))))))</f>
        <v>0</v>
      </c>
      <c r="BR28" s="38" t="str">
        <f>TEXT(BQ28,"0.0")</f>
        <v>0.0</v>
      </c>
      <c r="BS28" s="39">
        <v>2</v>
      </c>
      <c r="BT28" s="40">
        <v>2</v>
      </c>
      <c r="BU28" s="26"/>
      <c r="BV28" s="63"/>
      <c r="BW28" s="63"/>
      <c r="BX28" s="12">
        <f>ROUND((BU28*0.4+BV28*0.6),1)</f>
        <v>0</v>
      </c>
      <c r="BY28" s="13">
        <f>ROUND(MAX((BU28*0.4+BV28*0.6),(BU28*0.4+BW28*0.6)),1)</f>
        <v>0</v>
      </c>
      <c r="BZ28" s="13"/>
      <c r="CA28" s="37" t="str">
        <f>IF(BY28&gt;=8.5,"A",IF(BY28&gt;=8,"B+",IF(BY28&gt;=7,"B",IF(BY28&gt;=6.5,"C+",IF(BY28&gt;=5.5,"C",IF(BY28&gt;=5,"D+",IF(BY28&gt;=4,"D","F")))))))</f>
        <v>F</v>
      </c>
      <c r="CB28" s="38">
        <f>IF(CA28="A",4,IF(CA28="B+",3.5,IF(CA28="B",3,IF(CA28="C+",2.5,IF(CA28="C",2,IF(CA28="D+",1.5,IF(CA28="D",1,0)))))))</f>
        <v>0</v>
      </c>
      <c r="CC28" s="38" t="str">
        <f>TEXT(CB28,"0.0")</f>
        <v>0.0</v>
      </c>
      <c r="CD28" s="39">
        <v>3</v>
      </c>
      <c r="CE28" s="40">
        <v>3</v>
      </c>
      <c r="CF28" s="69"/>
      <c r="CG28" s="63"/>
      <c r="CH28" s="63"/>
      <c r="CI28" s="12">
        <f>ROUND((CF28*0.4+CG28*0.6),1)</f>
        <v>0</v>
      </c>
      <c r="CJ28" s="13">
        <f>ROUND(MAX((CF28*0.4+CG28*0.6),(CF28*0.4+CH28*0.6)),1)</f>
        <v>0</v>
      </c>
      <c r="CK28" s="13"/>
      <c r="CL28" s="37" t="str">
        <f>IF(CJ28&gt;=8.5,"A",IF(CJ28&gt;=8,"B+",IF(CJ28&gt;=7,"B",IF(CJ28&gt;=6.5,"C+",IF(CJ28&gt;=5.5,"C",IF(CJ28&gt;=5,"D+",IF(CJ28&gt;=4,"D","F")))))))</f>
        <v>F</v>
      </c>
      <c r="CM28" s="38">
        <f>IF(CL28="A",4,IF(CL28="B+",3.5,IF(CL28="B",3,IF(CL28="C+",2.5,IF(CL28="C",2,IF(CL28="D+",1.5,IF(CL28="D",1,0)))))))</f>
        <v>0</v>
      </c>
      <c r="CN28" s="38" t="str">
        <f>TEXT(CM28,"0.0")</f>
        <v>0.0</v>
      </c>
      <c r="CO28" s="39">
        <v>2</v>
      </c>
      <c r="CP28" s="40">
        <v>2</v>
      </c>
      <c r="CQ28" s="52"/>
      <c r="CR28" s="63"/>
      <c r="CS28" s="63"/>
      <c r="CT28" s="12">
        <f>ROUND((CQ28*0.4+CR28*0.6),1)</f>
        <v>0</v>
      </c>
      <c r="CU28" s="13">
        <f>ROUND(MAX((CQ28*0.4+CR28*0.6),(CQ28*0.4+CS28*0.6)),1)</f>
        <v>0</v>
      </c>
      <c r="CV28" s="13"/>
      <c r="CW28" s="37" t="str">
        <f>IF(CU28&gt;=8.5,"A",IF(CU28&gt;=8,"B+",IF(CU28&gt;=7,"B",IF(CU28&gt;=6.5,"C+",IF(CU28&gt;=5.5,"C",IF(CU28&gt;=5,"D+",IF(CU28&gt;=4,"D","F")))))))</f>
        <v>F</v>
      </c>
      <c r="CX28" s="38">
        <f>IF(CW28="A",4,IF(CW28="B+",3.5,IF(CW28="B",3,IF(CW28="C+",2.5,IF(CW28="C",2,IF(CW28="D+",1.5,IF(CW28="D",1,0)))))))</f>
        <v>0</v>
      </c>
      <c r="CY28" s="38" t="str">
        <f>TEXT(CX28,"0.0")</f>
        <v>0.0</v>
      </c>
      <c r="CZ28" s="39">
        <v>1</v>
      </c>
      <c r="DA28" s="40">
        <v>1</v>
      </c>
      <c r="DB28" s="76" t="e">
        <f>AA28+AL28+AW28+BH28+BS28+#REF!+CD28+CO28+CZ28</f>
        <v>#REF!</v>
      </c>
      <c r="DC28" s="77" t="e">
        <f>(Y28*AA28+AJ28*AL28+AU28*AW28+BF28*BH28+BQ28*BS28+#REF!*#REF!+CB28*CD28+CM28*CO28+CX28*CZ28)/DB28</f>
        <v>#REF!</v>
      </c>
      <c r="DD28" s="78" t="e">
        <f>TEXT(DC28,"0.00")</f>
        <v>#REF!</v>
      </c>
      <c r="DE28" s="2" t="e">
        <f>IF(AND(DC28&lt;0.8),"Cảnh báo KQHT","Lên lớp")</f>
        <v>#REF!</v>
      </c>
      <c r="DF28" s="79" t="e">
        <f>AB28+AM28+AX28+BI28+BT28+#REF!+CE28+CP28+DA28</f>
        <v>#REF!</v>
      </c>
      <c r="DG28" s="80" t="e">
        <f>(Y28*AB28+AJ28*AM28+AU28*AX28+BF28*BI28+BQ28*BT28+#REF!*#REF!+CB28*CE28+CM28*CP28+CX28*DA28)/DF28</f>
        <v>#REF!</v>
      </c>
      <c r="DH28" s="2" t="e">
        <f>IF(AND(DG28&lt;1.2),"Cảnh báo KQHT","Lên lớp")</f>
        <v>#REF!</v>
      </c>
      <c r="DI28" s="86"/>
    </row>
  </sheetData>
  <sheetProtection/>
  <autoFilter ref="A1:HP14"/>
  <conditionalFormatting sqref="O27:Q28 K27:M28 J1:Q1 O2:Q23 K2:M23">
    <cfRule type="cellIs" priority="72" dxfId="1" operator="lessThan" stopIfTrue="1">
      <formula>4.95</formula>
    </cfRule>
  </conditionalFormatting>
  <conditionalFormatting sqref="DN27:DO27 CU27:CV28 CJ27:CK28 BY27:BZ28 BN27:BO28 BC27:BD28 AR27:AS28 AG27:AH28 V27:W28 FF27 FQ27:FR27 DN1:DR1 DN2:DO23 FF1:FJ1 FQ1:FW1 GB1:GH1 GM1:GQ1 GX1:HD1 HI1:HK1 J1:Q1 CU1:CY1 CJ1:CN1 BY1:CC1 BN1:BR1 BC1:BG1 AR1:AV1 AG1:AK1 V1:Z1 CU2:CV23 CJ2:CK23 BY2:BZ23 BN2:BO23 BC2:BD23 AR2:AS23 AG2:AH23 V2:W23 FF2:FF23 FQ2:FR23 GM2:GM23 GB2:GC23 GX2:GY23 HH2:HH14">
    <cfRule type="cellIs" priority="71" dxfId="1" operator="lessThan">
      <formula>3.95</formula>
    </cfRule>
  </conditionalFormatting>
  <conditionalFormatting sqref="Q1 M1">
    <cfRule type="cellIs" priority="60" dxfId="1" operator="lessThan" stopIfTrue="1">
      <formula>4.95</formula>
    </cfRule>
    <cfRule type="cellIs" priority="61" dxfId="1" operator="lessThan" stopIfTrue="1">
      <formula>4.95</formula>
    </cfRule>
    <cfRule type="cellIs" priority="62" dxfId="1" operator="lessThan" stopIfTrue="1">
      <formula>4.95</formula>
    </cfRule>
  </conditionalFormatting>
  <conditionalFormatting sqref="Q1 M1">
    <cfRule type="cellIs" priority="59" dxfId="0" operator="greaterThan" stopIfTrue="1">
      <formula>0</formula>
    </cfRule>
  </conditionalFormatting>
  <printOptions/>
  <pageMargins left="0.7" right="0.7" top="0.75" bottom="0.75" header="0.3" footer="0.3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</dc:creator>
  <cp:keywords/>
  <dc:description/>
  <cp:lastModifiedBy>Admin</cp:lastModifiedBy>
  <cp:lastPrinted>2021-10-28T01:20:59Z</cp:lastPrinted>
  <dcterms:created xsi:type="dcterms:W3CDTF">1996-10-14T23:33:28Z</dcterms:created>
  <dcterms:modified xsi:type="dcterms:W3CDTF">2022-01-26T13:56:22Z</dcterms:modified>
  <cp:category/>
  <cp:version/>
  <cp:contentType/>
  <cp:contentStatus/>
</cp:coreProperties>
</file>